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8195" windowHeight="10515" activeTab="2"/>
  </bookViews>
  <sheets>
    <sheet name="Baza" sheetId="3" r:id="rId1"/>
    <sheet name="CH" sheetId="1" r:id="rId2"/>
    <sheet name="DZ" sheetId="2" r:id="rId3"/>
    <sheet name="Drużynowo" sheetId="5" r:id="rId4"/>
  </sheets>
  <definedNames>
    <definedName name="DaneZewnętrzne_1" localSheetId="0">Baza!$B$2:$D$8</definedName>
    <definedName name="DaneZewnętrzne_1" localSheetId="1">CH!$A$5:$D$10</definedName>
    <definedName name="DaneZewnętrzne_1" localSheetId="2">DZ!$A$5:$D$5</definedName>
    <definedName name="DaneZewnętrzne_2" localSheetId="1">CH!$B$6:$D$11</definedName>
    <definedName name="DaneZewnętrzne_2" localSheetId="3">Drużynowo!$B$7:$D$13</definedName>
    <definedName name="DaneZewnętrzne_2" localSheetId="2">DZ!$B$6:$D$7</definedName>
    <definedName name="DaneZewnętrzne_3" localSheetId="1">CH!$B$6:$D$11</definedName>
    <definedName name="DaneZewnętrzne_3" localSheetId="3">Drużynowo!$B$7:$D$13</definedName>
  </definedNames>
  <calcPr calcId="125725"/>
</workbook>
</file>

<file path=xl/calcChain.xml><?xml version="1.0" encoding="utf-8"?>
<calcChain xmlns="http://schemas.openxmlformats.org/spreadsheetml/2006/main">
  <c r="L9" i="2"/>
  <c r="L20" i="5"/>
  <c r="I9"/>
  <c r="I11"/>
  <c r="L17"/>
  <c r="G17"/>
  <c r="G9"/>
  <c r="G11"/>
  <c r="L8" i="2"/>
  <c r="L15" i="1"/>
  <c r="L13"/>
  <c r="L16"/>
  <c r="L13" i="3"/>
  <c r="O13"/>
  <c r="M13" s="1"/>
  <c r="P13"/>
  <c r="Q13"/>
  <c r="R13"/>
  <c r="E10" i="1"/>
  <c r="G10"/>
  <c r="H10"/>
  <c r="I10"/>
  <c r="J10"/>
  <c r="K10"/>
  <c r="E7"/>
  <c r="J10" i="5"/>
  <c r="H10"/>
  <c r="D10"/>
  <c r="C9"/>
  <c r="J11"/>
  <c r="H11"/>
  <c r="F11"/>
  <c r="D11"/>
  <c r="C11"/>
  <c r="J8"/>
  <c r="H8"/>
  <c r="F8"/>
  <c r="D8"/>
  <c r="E8" s="1"/>
  <c r="L8" s="1"/>
  <c r="C8"/>
  <c r="J12"/>
  <c r="H12"/>
  <c r="D12"/>
  <c r="J14"/>
  <c r="H14"/>
  <c r="D14"/>
  <c r="J13"/>
  <c r="H13"/>
  <c r="F13"/>
  <c r="D13"/>
  <c r="J15"/>
  <c r="H15"/>
  <c r="F15"/>
  <c r="D15"/>
  <c r="J9"/>
  <c r="H9"/>
  <c r="D9"/>
  <c r="E9" s="1"/>
  <c r="J16"/>
  <c r="H16"/>
  <c r="D16"/>
  <c r="K7" i="2"/>
  <c r="J7"/>
  <c r="I7"/>
  <c r="H7"/>
  <c r="G7"/>
  <c r="F7"/>
  <c r="L7" s="1"/>
  <c r="C7"/>
  <c r="K17" i="1"/>
  <c r="J17"/>
  <c r="I17"/>
  <c r="H17"/>
  <c r="G17"/>
  <c r="F17"/>
  <c r="L17" s="1"/>
  <c r="E17"/>
  <c r="K9"/>
  <c r="J9"/>
  <c r="I9"/>
  <c r="H9"/>
  <c r="L9" s="1"/>
  <c r="G9"/>
  <c r="E9"/>
  <c r="K8"/>
  <c r="J8"/>
  <c r="I8"/>
  <c r="H8"/>
  <c r="L8" s="1"/>
  <c r="G8"/>
  <c r="E8"/>
  <c r="K12"/>
  <c r="J12"/>
  <c r="I12"/>
  <c r="H12"/>
  <c r="L12" s="1"/>
  <c r="G12"/>
  <c r="E12"/>
  <c r="K11"/>
  <c r="J11"/>
  <c r="I11"/>
  <c r="H11"/>
  <c r="L11" s="1"/>
  <c r="G11"/>
  <c r="E11"/>
  <c r="K14"/>
  <c r="J14"/>
  <c r="I14"/>
  <c r="H14"/>
  <c r="L14" s="1"/>
  <c r="G14"/>
  <c r="E14"/>
  <c r="C14"/>
  <c r="K7"/>
  <c r="J7"/>
  <c r="I7"/>
  <c r="H7"/>
  <c r="L7" s="1"/>
  <c r="G7"/>
  <c r="O4" i="3"/>
  <c r="P4"/>
  <c r="Q4"/>
  <c r="R4"/>
  <c r="O5"/>
  <c r="P5"/>
  <c r="Q5"/>
  <c r="M4" s="1"/>
  <c r="R5"/>
  <c r="O6"/>
  <c r="P6"/>
  <c r="Q6"/>
  <c r="R6"/>
  <c r="O7"/>
  <c r="P7"/>
  <c r="Q7"/>
  <c r="M7" s="1"/>
  <c r="R7"/>
  <c r="O8"/>
  <c r="P8"/>
  <c r="Q8"/>
  <c r="R8"/>
  <c r="O10"/>
  <c r="N5" s="1"/>
  <c r="P10"/>
  <c r="Q10"/>
  <c r="M5" s="1"/>
  <c r="R10"/>
  <c r="O11"/>
  <c r="P11"/>
  <c r="Q11"/>
  <c r="R11"/>
  <c r="O12"/>
  <c r="P12"/>
  <c r="Q12"/>
  <c r="M12" s="1"/>
  <c r="R12"/>
  <c r="O15"/>
  <c r="P15"/>
  <c r="Q15"/>
  <c r="M15" s="1"/>
  <c r="R15"/>
  <c r="O16"/>
  <c r="P16"/>
  <c r="Q16"/>
  <c r="R16"/>
  <c r="O17"/>
  <c r="P17"/>
  <c r="Q17"/>
  <c r="M17" s="1"/>
  <c r="R17"/>
  <c r="O18"/>
  <c r="P18"/>
  <c r="Q18"/>
  <c r="R18"/>
  <c r="O19"/>
  <c r="P19"/>
  <c r="Q19"/>
  <c r="M19" s="1"/>
  <c r="R19"/>
  <c r="O9"/>
  <c r="M10" s="1"/>
  <c r="P9"/>
  <c r="Q9"/>
  <c r="R9"/>
  <c r="O14"/>
  <c r="P14"/>
  <c r="Q14"/>
  <c r="M14" s="1"/>
  <c r="R14"/>
  <c r="R3"/>
  <c r="Q3"/>
  <c r="P3"/>
  <c r="N11" s="1"/>
  <c r="O3"/>
  <c r="M11"/>
  <c r="L14"/>
  <c r="L10"/>
  <c r="L19"/>
  <c r="L18"/>
  <c r="L17"/>
  <c r="L16"/>
  <c r="L15"/>
  <c r="L12"/>
  <c r="L3"/>
  <c r="L5"/>
  <c r="L6"/>
  <c r="L7"/>
  <c r="L9"/>
  <c r="L4"/>
  <c r="L8"/>
  <c r="L11"/>
  <c r="N4"/>
  <c r="N6"/>
  <c r="N3"/>
  <c r="N16"/>
  <c r="N18"/>
  <c r="L9" i="5" l="1"/>
  <c r="L10" i="1"/>
  <c r="N13" i="3"/>
  <c r="N17"/>
  <c r="N15"/>
  <c r="N12"/>
  <c r="N8"/>
  <c r="N14" i="5" s="1"/>
  <c r="E11"/>
  <c r="L11" s="1"/>
  <c r="N7" i="3"/>
  <c r="N9"/>
  <c r="N10" i="1" s="1"/>
  <c r="M8" i="3"/>
  <c r="M14" i="5" s="1"/>
  <c r="N10" i="3"/>
  <c r="N14"/>
  <c r="N19"/>
  <c r="M18"/>
  <c r="M16"/>
  <c r="M3"/>
  <c r="M7" i="2" s="1"/>
  <c r="M6" i="3"/>
  <c r="M9"/>
  <c r="M12" i="1"/>
  <c r="M15" i="5"/>
  <c r="M17" i="1"/>
  <c r="M8" i="5"/>
  <c r="M9" i="1"/>
  <c r="M12" i="5"/>
  <c r="M9"/>
  <c r="M11" i="1"/>
  <c r="M14"/>
  <c r="M7"/>
  <c r="M11" i="5"/>
  <c r="M13"/>
  <c r="M16"/>
  <c r="N9" i="1"/>
  <c r="N7"/>
  <c r="N12"/>
  <c r="N15" i="5"/>
  <c r="N17" i="1"/>
  <c r="N7" i="2"/>
  <c r="N14" i="1"/>
  <c r="N11" i="5"/>
  <c r="N13"/>
  <c r="N8"/>
  <c r="N12"/>
  <c r="N9"/>
  <c r="N11" i="1"/>
  <c r="N16" i="5"/>
  <c r="M10"/>
  <c r="N10" l="1"/>
  <c r="N8" i="1"/>
  <c r="M8"/>
  <c r="M10"/>
</calcChain>
</file>

<file path=xl/connections.xml><?xml version="1.0" encoding="utf-8"?>
<connections xmlns="http://schemas.openxmlformats.org/spreadsheetml/2006/main">
  <connection id="1" name="Połączenie" type="4" refreshedVersion="2" background="1" saveData="1">
    <webPr sourceData="1" parsePre="1" consecutive="1" xl2000="1" url="file:///C:/Users/rafał/AppData/Local/Temp/CAP/1/final_standings&amp;7.html" htmlTables="1">
      <tables count="1">
        <x v="2"/>
      </tables>
    </webPr>
  </connection>
  <connection id="2" name="Połączenie1" type="4" refreshedVersion="2" background="1" saveData="1">
    <webPr sourceData="1" parsePre="1" consecutive="1" xl2000="1" url="file:///C:/Users/rafał/AppData/Local/Temp/CAP/1/final_standings&amp;7.html" htmlTables="1">
      <tables count="1">
        <x v="2"/>
      </tables>
    </webPr>
  </connection>
  <connection id="3" name="Połączenie11" type="4" refreshedVersion="2" background="1" saveData="1">
    <webPr sourceData="1" parsePre="1" consecutive="1" xl2000="1" url="file:///C:/Users/rafał/AppData/Local/Temp/CAP/1/final_standings&amp;7.html" htmlTables="1">
      <tables count="1">
        <x v="2"/>
      </tables>
    </webPr>
  </connection>
  <connection id="4" name="Połączenie2" type="4" refreshedVersion="2" background="1" saveData="1">
    <webPr sourceData="1" parsePre="1" consecutive="1" xl2000="1" url="file:///C:/Users/rafał/AppData/Local/Temp/CAP/1/final_standings&amp;7.html" htmlTables="1">
      <tables count="1">
        <x v="2"/>
      </tables>
    </webPr>
  </connection>
  <connection id="5" name="Połączenie21" type="4" refreshedVersion="2" background="1" saveData="1">
    <webPr sourceData="1" parsePre="1" consecutive="1" xl2000="1" url="file:///C:/Users/rafał/AppData/Local/Temp/CAP/1/final_standings&amp;7.html" htmlTables="1">
      <tables count="1">
        <x v="2"/>
      </tables>
    </webPr>
  </connection>
  <connection id="6" name="Połączenie211" type="4" refreshedVersion="2" background="1" saveData="1">
    <webPr sourceData="1" parsePre="1" consecutive="1" xl2000="1" url="file:///C:/Users/rafał/AppData/Local/Temp/CAP/1/final_standings&amp;7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<sst xmlns="http://schemas.openxmlformats.org/spreadsheetml/2006/main" count="150" uniqueCount="36">
  <si>
    <t>M-ce</t>
  </si>
  <si>
    <t>Nazwisko Imię</t>
  </si>
  <si>
    <t>GIM Zabrzeg</t>
  </si>
  <si>
    <t>GIM Ligota</t>
  </si>
  <si>
    <t>Szkoła</t>
  </si>
  <si>
    <t>SUMA</t>
  </si>
  <si>
    <t>Suma</t>
  </si>
  <si>
    <t>punkty</t>
  </si>
  <si>
    <t>Turniej 1</t>
  </si>
  <si>
    <t>Turniej 2</t>
  </si>
  <si>
    <t>Turniej 3</t>
  </si>
  <si>
    <t>Turniej 4</t>
  </si>
  <si>
    <t>min 1</t>
  </si>
  <si>
    <t>min 2</t>
  </si>
  <si>
    <t>ŚLEZIŃSKI, Nikodem</t>
  </si>
  <si>
    <t>PIELA, Dominik</t>
  </si>
  <si>
    <t>KOTAS, Kacper</t>
  </si>
  <si>
    <t>ROSEGER, Kamil</t>
  </si>
  <si>
    <t>NIEZNAJ, Michał</t>
  </si>
  <si>
    <t>ŁUKASIK, Wojciech</t>
  </si>
  <si>
    <t>SZCZELINA, Adrian</t>
  </si>
  <si>
    <t>KUŚ, Kamil</t>
  </si>
  <si>
    <t>JACHYMEK, Joanna</t>
  </si>
  <si>
    <t>GIM Porąbka</t>
  </si>
  <si>
    <t>GIM Czaniec</t>
  </si>
  <si>
    <t>SOBIERAJ,Aneta</t>
  </si>
  <si>
    <t>WALUSIAK,Kamil</t>
  </si>
  <si>
    <t>GAZDA, Rafał</t>
  </si>
  <si>
    <t>DUDZIAK, Filip</t>
  </si>
  <si>
    <t>GIM Wilamowice</t>
  </si>
  <si>
    <t>Powiatowa  Liga  Szachowa</t>
  </si>
  <si>
    <t>powiatu bielskiego</t>
  </si>
  <si>
    <t>Klasyfikacja Drużynowa Gimnazjum</t>
  </si>
  <si>
    <t>Klasyfikacja Dziewcząt Gimazjum</t>
  </si>
  <si>
    <t>Klasyfikacja Chłopców Gimazjum</t>
  </si>
  <si>
    <t>KLIMECZEK Klaudia</t>
  </si>
</sst>
</file>

<file path=xl/styles.xml><?xml version="1.0" encoding="utf-8"?>
<styleSheet xmlns="http://schemas.openxmlformats.org/spreadsheetml/2006/main">
  <fonts count="11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b/>
      <sz val="12"/>
      <name val="Times New Roman"/>
      <family val="1"/>
      <charset val="238"/>
    </font>
    <font>
      <sz val="8"/>
      <name val="Arial"/>
      <charset val="238"/>
    </font>
    <font>
      <b/>
      <sz val="12"/>
      <color theme="0" tint="-0.499984740745262"/>
      <name val="Times New Roman"/>
      <family val="1"/>
      <charset val="238"/>
    </font>
    <font>
      <b/>
      <sz val="12"/>
      <color theme="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8"/>
      <name val="Times New Roman"/>
      <family val="1"/>
      <charset val="238"/>
    </font>
    <font>
      <sz val="16"/>
      <name val="Times New Roman"/>
      <family val="1"/>
      <charset val="238"/>
    </font>
    <font>
      <sz val="12"/>
      <name val="Times New Roman"/>
      <family val="1"/>
      <charset val="238"/>
    </font>
    <font>
      <sz val="14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2" fillId="0" borderId="0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5" fillId="0" borderId="0" xfId="0" applyFont="1" applyFill="1" applyBorder="1"/>
    <xf numFmtId="0" fontId="4" fillId="0" borderId="4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7" fillId="0" borderId="27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name="DaneZewnętrzne_1" growShrinkType="overwriteClear" connectionId="1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DaneZewnętrzne_2" growShrinkType="overwriteClear" connectionId="2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DaneZewnętrzne_3" growShrinkType="overwriteClear" connectionId="5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DaneZewnętrzne_2" growShrinkType="overwriteClear" connectionId="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DaneZewnętrzne_3" growShrinkType="overwriteClear" connectionId="6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DaneZewnętrzne_2" growShrinkType="overwriteClear" connectionId="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queryTable" Target="../queryTables/queryTable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9"/>
  <sheetViews>
    <sheetView workbookViewId="0">
      <selection activeCell="B16" sqref="B16:C16"/>
    </sheetView>
  </sheetViews>
  <sheetFormatPr defaultRowHeight="15.75"/>
  <cols>
    <col min="1" max="1" width="6.140625" style="1" bestFit="1" customWidth="1"/>
    <col min="2" max="2" width="24" style="1" bestFit="1" customWidth="1"/>
    <col min="3" max="3" width="18.140625" style="1" bestFit="1" customWidth="1"/>
    <col min="4" max="4" width="8.28515625" style="1" customWidth="1"/>
    <col min="5" max="5" width="8.28515625" style="5" customWidth="1"/>
    <col min="6" max="6" width="8.28515625" style="1" customWidth="1"/>
    <col min="7" max="7" width="8.28515625" style="5" customWidth="1"/>
    <col min="8" max="8" width="8.28515625" style="1" customWidth="1"/>
    <col min="9" max="9" width="8.28515625" style="5" customWidth="1"/>
    <col min="10" max="10" width="9.140625" style="1"/>
    <col min="11" max="11" width="9.140625" style="5"/>
    <col min="12" max="16384" width="9.140625" style="1"/>
  </cols>
  <sheetData>
    <row r="1" spans="1:18">
      <c r="A1" s="46"/>
      <c r="B1" s="47" t="s">
        <v>1</v>
      </c>
      <c r="C1" s="42" t="s">
        <v>4</v>
      </c>
      <c r="D1" s="42" t="s">
        <v>8</v>
      </c>
      <c r="E1" s="42"/>
      <c r="F1" s="42" t="s">
        <v>9</v>
      </c>
      <c r="G1" s="42"/>
      <c r="H1" s="42" t="s">
        <v>10</v>
      </c>
      <c r="I1" s="42"/>
      <c r="J1" s="42" t="s">
        <v>11</v>
      </c>
      <c r="K1" s="43"/>
      <c r="L1" s="40" t="s">
        <v>5</v>
      </c>
      <c r="M1" s="44" t="s">
        <v>12</v>
      </c>
      <c r="N1" s="40" t="s">
        <v>13</v>
      </c>
    </row>
    <row r="2" spans="1:18" ht="16.5" thickBot="1">
      <c r="A2" s="46"/>
      <c r="B2" s="48"/>
      <c r="C2" s="49"/>
      <c r="D2" s="10" t="s">
        <v>7</v>
      </c>
      <c r="E2" s="11" t="s">
        <v>0</v>
      </c>
      <c r="F2" s="10" t="s">
        <v>7</v>
      </c>
      <c r="G2" s="11" t="s">
        <v>0</v>
      </c>
      <c r="H2" s="10" t="s">
        <v>7</v>
      </c>
      <c r="I2" s="11" t="s">
        <v>0</v>
      </c>
      <c r="J2" s="10" t="s">
        <v>7</v>
      </c>
      <c r="K2" s="15" t="s">
        <v>0</v>
      </c>
      <c r="L2" s="41"/>
      <c r="M2" s="45"/>
      <c r="N2" s="41"/>
    </row>
    <row r="3" spans="1:18">
      <c r="B3" s="12" t="s">
        <v>22</v>
      </c>
      <c r="C3" s="13" t="s">
        <v>2</v>
      </c>
      <c r="D3" s="13">
        <v>1</v>
      </c>
      <c r="E3" s="14">
        <v>9</v>
      </c>
      <c r="F3" s="14"/>
      <c r="G3" s="14"/>
      <c r="H3" s="13">
        <v>2</v>
      </c>
      <c r="I3" s="14">
        <v>6</v>
      </c>
      <c r="J3" s="13"/>
      <c r="K3" s="16"/>
      <c r="L3" s="22">
        <f t="shared" ref="L3:L11" si="0">+D3+F3+H3+J3</f>
        <v>3</v>
      </c>
      <c r="M3" s="3">
        <f t="shared" ref="M3:M11" si="1">SMALL(O3:Q3,1)</f>
        <v>0</v>
      </c>
      <c r="N3" s="22">
        <f t="shared" ref="N3:N11" si="2">SMALL(O3:Q3,2)</f>
        <v>6</v>
      </c>
      <c r="O3" s="27">
        <f t="shared" ref="O3:O19" si="3">+E3</f>
        <v>9</v>
      </c>
      <c r="P3" s="27">
        <f t="shared" ref="P3:P19" si="4">+G3</f>
        <v>0</v>
      </c>
      <c r="Q3" s="27">
        <f t="shared" ref="Q3:Q19" si="5">+I3</f>
        <v>6</v>
      </c>
      <c r="R3" s="27">
        <f t="shared" ref="R3:R19" si="6">+K3</f>
        <v>0</v>
      </c>
    </row>
    <row r="4" spans="1:18">
      <c r="B4" s="8" t="s">
        <v>16</v>
      </c>
      <c r="C4" s="2" t="s">
        <v>2</v>
      </c>
      <c r="D4" s="2">
        <v>6</v>
      </c>
      <c r="E4" s="4">
        <v>3</v>
      </c>
      <c r="F4" s="2">
        <v>7</v>
      </c>
      <c r="G4" s="4">
        <v>3</v>
      </c>
      <c r="H4" s="4"/>
      <c r="I4" s="4"/>
      <c r="J4" s="2"/>
      <c r="K4" s="17"/>
      <c r="L4" s="23">
        <f t="shared" si="0"/>
        <v>13</v>
      </c>
      <c r="M4" s="26">
        <f t="shared" si="1"/>
        <v>0</v>
      </c>
      <c r="N4" s="23">
        <f t="shared" si="2"/>
        <v>3</v>
      </c>
      <c r="O4" s="27">
        <f t="shared" si="3"/>
        <v>3</v>
      </c>
      <c r="P4" s="27">
        <f t="shared" si="4"/>
        <v>3</v>
      </c>
      <c r="Q4" s="27">
        <f t="shared" si="5"/>
        <v>0</v>
      </c>
      <c r="R4" s="27">
        <f t="shared" si="6"/>
        <v>0</v>
      </c>
    </row>
    <row r="5" spans="1:18">
      <c r="B5" s="8" t="s">
        <v>21</v>
      </c>
      <c r="C5" s="2" t="s">
        <v>2</v>
      </c>
      <c r="D5" s="2">
        <v>1</v>
      </c>
      <c r="E5" s="4">
        <v>8</v>
      </c>
      <c r="F5" s="2"/>
      <c r="G5" s="4"/>
      <c r="H5" s="2">
        <v>1</v>
      </c>
      <c r="I5" s="4">
        <v>7</v>
      </c>
      <c r="J5" s="2"/>
      <c r="K5" s="17"/>
      <c r="L5" s="23">
        <f t="shared" si="0"/>
        <v>2</v>
      </c>
      <c r="M5" s="26">
        <f t="shared" si="1"/>
        <v>0</v>
      </c>
      <c r="N5" s="23">
        <f t="shared" si="2"/>
        <v>7</v>
      </c>
      <c r="O5" s="27">
        <f t="shared" si="3"/>
        <v>8</v>
      </c>
      <c r="P5" s="27">
        <f t="shared" si="4"/>
        <v>0</v>
      </c>
      <c r="Q5" s="27">
        <f t="shared" si="5"/>
        <v>7</v>
      </c>
      <c r="R5" s="27">
        <f t="shared" si="6"/>
        <v>0</v>
      </c>
    </row>
    <row r="6" spans="1:18">
      <c r="B6" s="8" t="s">
        <v>19</v>
      </c>
      <c r="C6" s="2" t="s">
        <v>23</v>
      </c>
      <c r="D6" s="2">
        <v>3</v>
      </c>
      <c r="E6" s="4">
        <v>6</v>
      </c>
      <c r="F6" s="2">
        <v>2</v>
      </c>
      <c r="G6" s="4">
        <v>9</v>
      </c>
      <c r="H6" s="2">
        <v>4</v>
      </c>
      <c r="I6" s="4">
        <v>4</v>
      </c>
      <c r="J6" s="2"/>
      <c r="K6" s="17"/>
      <c r="L6" s="23">
        <f t="shared" si="0"/>
        <v>9</v>
      </c>
      <c r="M6" s="26">
        <f t="shared" si="1"/>
        <v>4</v>
      </c>
      <c r="N6" s="23">
        <f t="shared" si="2"/>
        <v>6</v>
      </c>
      <c r="O6" s="27">
        <f t="shared" si="3"/>
        <v>6</v>
      </c>
      <c r="P6" s="27">
        <f t="shared" si="4"/>
        <v>9</v>
      </c>
      <c r="Q6" s="27">
        <f t="shared" si="5"/>
        <v>4</v>
      </c>
      <c r="R6" s="27">
        <f t="shared" si="6"/>
        <v>0</v>
      </c>
    </row>
    <row r="7" spans="1:18">
      <c r="B7" s="8" t="s">
        <v>18</v>
      </c>
      <c r="C7" s="2" t="s">
        <v>3</v>
      </c>
      <c r="D7" s="2">
        <v>3</v>
      </c>
      <c r="E7" s="4">
        <v>5</v>
      </c>
      <c r="F7" s="4"/>
      <c r="G7" s="4"/>
      <c r="H7" s="4"/>
      <c r="I7" s="4"/>
      <c r="J7" s="2"/>
      <c r="K7" s="17"/>
      <c r="L7" s="23">
        <f t="shared" si="0"/>
        <v>3</v>
      </c>
      <c r="M7" s="26">
        <f t="shared" si="1"/>
        <v>0</v>
      </c>
      <c r="N7" s="23">
        <f t="shared" si="2"/>
        <v>0</v>
      </c>
      <c r="O7" s="27">
        <f t="shared" si="3"/>
        <v>5</v>
      </c>
      <c r="P7" s="27">
        <f t="shared" si="4"/>
        <v>0</v>
      </c>
      <c r="Q7" s="27">
        <f t="shared" si="5"/>
        <v>0</v>
      </c>
      <c r="R7" s="27">
        <f t="shared" si="6"/>
        <v>0</v>
      </c>
    </row>
    <row r="8" spans="1:18">
      <c r="B8" s="8" t="s">
        <v>15</v>
      </c>
      <c r="C8" s="2" t="s">
        <v>2</v>
      </c>
      <c r="D8" s="2">
        <v>7.5</v>
      </c>
      <c r="E8" s="4">
        <v>1</v>
      </c>
      <c r="F8" s="2">
        <v>8.5</v>
      </c>
      <c r="G8" s="4">
        <v>1</v>
      </c>
      <c r="H8" s="2">
        <v>6</v>
      </c>
      <c r="I8" s="4">
        <v>2</v>
      </c>
      <c r="J8" s="2"/>
      <c r="K8" s="17"/>
      <c r="L8" s="23">
        <f t="shared" si="0"/>
        <v>22</v>
      </c>
      <c r="M8" s="26">
        <f t="shared" si="1"/>
        <v>1</v>
      </c>
      <c r="N8" s="23">
        <f t="shared" si="2"/>
        <v>1</v>
      </c>
      <c r="O8" s="27">
        <f t="shared" si="3"/>
        <v>1</v>
      </c>
      <c r="P8" s="27">
        <f t="shared" si="4"/>
        <v>1</v>
      </c>
      <c r="Q8" s="27">
        <f t="shared" si="5"/>
        <v>2</v>
      </c>
      <c r="R8" s="27">
        <f t="shared" si="6"/>
        <v>0</v>
      </c>
    </row>
    <row r="9" spans="1:18">
      <c r="B9" s="8" t="s">
        <v>17</v>
      </c>
      <c r="C9" s="2" t="s">
        <v>23</v>
      </c>
      <c r="D9" s="2">
        <v>5</v>
      </c>
      <c r="E9" s="4">
        <v>4</v>
      </c>
      <c r="F9" s="2">
        <v>5.5</v>
      </c>
      <c r="G9" s="4">
        <v>4</v>
      </c>
      <c r="H9" s="2">
        <v>5</v>
      </c>
      <c r="I9" s="4">
        <v>3</v>
      </c>
      <c r="J9" s="2"/>
      <c r="K9" s="17"/>
      <c r="L9" s="23">
        <f t="shared" si="0"/>
        <v>15.5</v>
      </c>
      <c r="M9" s="26">
        <f t="shared" si="1"/>
        <v>3</v>
      </c>
      <c r="N9" s="23">
        <f t="shared" si="2"/>
        <v>4</v>
      </c>
      <c r="O9" s="27">
        <f t="shared" si="3"/>
        <v>4</v>
      </c>
      <c r="P9" s="27">
        <f t="shared" si="4"/>
        <v>4</v>
      </c>
      <c r="Q9" s="27">
        <f t="shared" si="5"/>
        <v>3</v>
      </c>
      <c r="R9" s="27">
        <f t="shared" si="6"/>
        <v>0</v>
      </c>
    </row>
    <row r="10" spans="1:18">
      <c r="B10" s="8" t="s">
        <v>20</v>
      </c>
      <c r="C10" s="2" t="s">
        <v>2</v>
      </c>
      <c r="D10" s="2">
        <v>2</v>
      </c>
      <c r="E10" s="4">
        <v>7</v>
      </c>
      <c r="F10" s="2">
        <v>3</v>
      </c>
      <c r="G10" s="4">
        <v>7</v>
      </c>
      <c r="H10" s="2"/>
      <c r="I10" s="4"/>
      <c r="J10" s="2"/>
      <c r="K10" s="17"/>
      <c r="L10" s="23">
        <f t="shared" si="0"/>
        <v>5</v>
      </c>
      <c r="M10" s="26">
        <f t="shared" si="1"/>
        <v>0</v>
      </c>
      <c r="N10" s="23">
        <f t="shared" si="2"/>
        <v>7</v>
      </c>
      <c r="O10" s="27">
        <f t="shared" si="3"/>
        <v>7</v>
      </c>
      <c r="P10" s="27">
        <f t="shared" si="4"/>
        <v>7</v>
      </c>
      <c r="Q10" s="27">
        <f t="shared" si="5"/>
        <v>0</v>
      </c>
      <c r="R10" s="27">
        <f t="shared" si="6"/>
        <v>0</v>
      </c>
    </row>
    <row r="11" spans="1:18">
      <c r="B11" s="8" t="s">
        <v>14</v>
      </c>
      <c r="C11" s="2" t="s">
        <v>2</v>
      </c>
      <c r="D11" s="2">
        <v>7.5</v>
      </c>
      <c r="E11" s="4">
        <v>1</v>
      </c>
      <c r="F11" s="2">
        <v>8.5</v>
      </c>
      <c r="G11" s="4">
        <v>1</v>
      </c>
      <c r="H11" s="2">
        <v>7</v>
      </c>
      <c r="I11" s="4">
        <v>1</v>
      </c>
      <c r="J11" s="2"/>
      <c r="K11" s="17"/>
      <c r="L11" s="23">
        <f t="shared" si="0"/>
        <v>23</v>
      </c>
      <c r="M11" s="26">
        <f t="shared" si="1"/>
        <v>1</v>
      </c>
      <c r="N11" s="23">
        <f t="shared" si="2"/>
        <v>1</v>
      </c>
      <c r="O11" s="27">
        <f t="shared" si="3"/>
        <v>1</v>
      </c>
      <c r="P11" s="27">
        <f t="shared" si="4"/>
        <v>1</v>
      </c>
      <c r="Q11" s="27">
        <f t="shared" si="5"/>
        <v>1</v>
      </c>
      <c r="R11" s="27">
        <f t="shared" si="6"/>
        <v>0</v>
      </c>
    </row>
    <row r="12" spans="1:18">
      <c r="B12" s="8" t="s">
        <v>28</v>
      </c>
      <c r="C12" s="2" t="s">
        <v>24</v>
      </c>
      <c r="D12" s="4"/>
      <c r="E12" s="4"/>
      <c r="F12" s="2">
        <v>4</v>
      </c>
      <c r="G12" s="4">
        <v>5</v>
      </c>
      <c r="H12" s="4"/>
      <c r="I12" s="4"/>
      <c r="J12" s="2"/>
      <c r="K12" s="17"/>
      <c r="L12" s="23">
        <f t="shared" ref="L12:L19" si="7">+D12+F12+H12+J12</f>
        <v>4</v>
      </c>
      <c r="M12" s="26">
        <f t="shared" ref="M12:M19" si="8">SMALL(O12:Q12,1)</f>
        <v>0</v>
      </c>
      <c r="N12" s="23">
        <f t="shared" ref="N12:N19" si="9">SMALL(O12:Q12,2)</f>
        <v>0</v>
      </c>
      <c r="O12" s="27">
        <f t="shared" si="3"/>
        <v>0</v>
      </c>
      <c r="P12" s="27">
        <f t="shared" si="4"/>
        <v>5</v>
      </c>
      <c r="Q12" s="27">
        <f t="shared" si="5"/>
        <v>0</v>
      </c>
      <c r="R12" s="27">
        <f t="shared" si="6"/>
        <v>0</v>
      </c>
    </row>
    <row r="13" spans="1:18">
      <c r="B13" s="37" t="s">
        <v>25</v>
      </c>
      <c r="C13" s="2" t="s">
        <v>24</v>
      </c>
      <c r="D13" s="4"/>
      <c r="E13" s="4"/>
      <c r="F13" s="2">
        <v>0</v>
      </c>
      <c r="G13" s="4">
        <v>10</v>
      </c>
      <c r="H13" s="4"/>
      <c r="I13" s="4"/>
      <c r="J13" s="2"/>
      <c r="K13" s="17"/>
      <c r="L13" s="23">
        <f t="shared" si="7"/>
        <v>0</v>
      </c>
      <c r="M13" s="26">
        <f t="shared" si="8"/>
        <v>0</v>
      </c>
      <c r="N13" s="23">
        <f t="shared" si="9"/>
        <v>0</v>
      </c>
      <c r="O13" s="27">
        <f t="shared" si="3"/>
        <v>0</v>
      </c>
      <c r="P13" s="27">
        <f t="shared" si="4"/>
        <v>10</v>
      </c>
      <c r="Q13" s="27">
        <f t="shared" si="5"/>
        <v>0</v>
      </c>
      <c r="R13" s="27">
        <f t="shared" si="6"/>
        <v>0</v>
      </c>
    </row>
    <row r="14" spans="1:18">
      <c r="B14" s="8" t="s">
        <v>26</v>
      </c>
      <c r="C14" s="2" t="s">
        <v>24</v>
      </c>
      <c r="D14" s="4"/>
      <c r="E14" s="4"/>
      <c r="F14" s="2">
        <v>4</v>
      </c>
      <c r="G14" s="4">
        <v>6</v>
      </c>
      <c r="H14" s="2"/>
      <c r="I14" s="4"/>
      <c r="J14" s="2"/>
      <c r="K14" s="17"/>
      <c r="L14" s="23">
        <f t="shared" si="7"/>
        <v>4</v>
      </c>
      <c r="M14" s="26">
        <f t="shared" si="8"/>
        <v>0</v>
      </c>
      <c r="N14" s="23">
        <f t="shared" si="9"/>
        <v>0</v>
      </c>
      <c r="O14" s="27">
        <f t="shared" si="3"/>
        <v>0</v>
      </c>
      <c r="P14" s="27">
        <f t="shared" si="4"/>
        <v>6</v>
      </c>
      <c r="Q14" s="27">
        <f t="shared" si="5"/>
        <v>0</v>
      </c>
      <c r="R14" s="27">
        <f t="shared" si="6"/>
        <v>0</v>
      </c>
    </row>
    <row r="15" spans="1:18">
      <c r="B15" s="8" t="s">
        <v>27</v>
      </c>
      <c r="C15" s="2" t="s">
        <v>29</v>
      </c>
      <c r="D15" s="2"/>
      <c r="E15" s="4"/>
      <c r="F15" s="2">
        <v>2.5</v>
      </c>
      <c r="G15" s="4">
        <v>8</v>
      </c>
      <c r="H15" s="2"/>
      <c r="I15" s="4"/>
      <c r="J15" s="2"/>
      <c r="K15" s="17"/>
      <c r="L15" s="23">
        <f t="shared" si="7"/>
        <v>2.5</v>
      </c>
      <c r="M15" s="26">
        <f t="shared" si="8"/>
        <v>0</v>
      </c>
      <c r="N15" s="23">
        <f t="shared" si="9"/>
        <v>0</v>
      </c>
      <c r="O15" s="27">
        <f t="shared" si="3"/>
        <v>0</v>
      </c>
      <c r="P15" s="27">
        <f t="shared" si="4"/>
        <v>8</v>
      </c>
      <c r="Q15" s="27">
        <f t="shared" si="5"/>
        <v>0</v>
      </c>
      <c r="R15" s="27">
        <f t="shared" si="6"/>
        <v>0</v>
      </c>
    </row>
    <row r="16" spans="1:18">
      <c r="B16" s="8" t="s">
        <v>35</v>
      </c>
      <c r="C16" s="2" t="s">
        <v>29</v>
      </c>
      <c r="D16" s="4"/>
      <c r="E16" s="4"/>
      <c r="F16" s="2"/>
      <c r="G16" s="4"/>
      <c r="H16" s="4">
        <v>3</v>
      </c>
      <c r="I16" s="4">
        <v>5</v>
      </c>
      <c r="J16" s="2"/>
      <c r="K16" s="17"/>
      <c r="L16" s="23">
        <f t="shared" si="7"/>
        <v>3</v>
      </c>
      <c r="M16" s="26">
        <f t="shared" si="8"/>
        <v>0</v>
      </c>
      <c r="N16" s="23">
        <f t="shared" si="9"/>
        <v>0</v>
      </c>
      <c r="O16" s="27">
        <f t="shared" si="3"/>
        <v>0</v>
      </c>
      <c r="P16" s="27">
        <f t="shared" si="4"/>
        <v>0</v>
      </c>
      <c r="Q16" s="27">
        <f t="shared" si="5"/>
        <v>5</v>
      </c>
      <c r="R16" s="27">
        <f t="shared" si="6"/>
        <v>0</v>
      </c>
    </row>
    <row r="17" spans="2:18">
      <c r="B17" s="8"/>
      <c r="C17" s="2"/>
      <c r="D17" s="2"/>
      <c r="E17" s="4"/>
      <c r="F17" s="2"/>
      <c r="G17" s="4"/>
      <c r="H17" s="2"/>
      <c r="I17" s="4"/>
      <c r="J17" s="2"/>
      <c r="K17" s="17"/>
      <c r="L17" s="23">
        <f t="shared" si="7"/>
        <v>0</v>
      </c>
      <c r="M17" s="26">
        <f t="shared" si="8"/>
        <v>0</v>
      </c>
      <c r="N17" s="23">
        <f t="shared" si="9"/>
        <v>0</v>
      </c>
      <c r="O17" s="27">
        <f t="shared" si="3"/>
        <v>0</v>
      </c>
      <c r="P17" s="27">
        <f t="shared" si="4"/>
        <v>0</v>
      </c>
      <c r="Q17" s="27">
        <f t="shared" si="5"/>
        <v>0</v>
      </c>
      <c r="R17" s="27">
        <f t="shared" si="6"/>
        <v>0</v>
      </c>
    </row>
    <row r="18" spans="2:18">
      <c r="B18" s="8"/>
      <c r="C18" s="2"/>
      <c r="D18" s="2"/>
      <c r="E18" s="4"/>
      <c r="F18" s="2"/>
      <c r="G18" s="4"/>
      <c r="H18" s="2"/>
      <c r="I18" s="4"/>
      <c r="J18" s="2"/>
      <c r="K18" s="17"/>
      <c r="L18" s="23">
        <f t="shared" si="7"/>
        <v>0</v>
      </c>
      <c r="M18" s="26">
        <f t="shared" si="8"/>
        <v>0</v>
      </c>
      <c r="N18" s="23">
        <f t="shared" si="9"/>
        <v>0</v>
      </c>
      <c r="O18" s="27">
        <f t="shared" si="3"/>
        <v>0</v>
      </c>
      <c r="P18" s="27">
        <f t="shared" si="4"/>
        <v>0</v>
      </c>
      <c r="Q18" s="27">
        <f t="shared" si="5"/>
        <v>0</v>
      </c>
      <c r="R18" s="27">
        <f t="shared" si="6"/>
        <v>0</v>
      </c>
    </row>
    <row r="19" spans="2:18" ht="16.5" thickBot="1">
      <c r="B19" s="9"/>
      <c r="C19" s="10"/>
      <c r="D19" s="11"/>
      <c r="E19" s="11"/>
      <c r="F19" s="10"/>
      <c r="G19" s="11"/>
      <c r="H19" s="11"/>
      <c r="I19" s="11"/>
      <c r="J19" s="10"/>
      <c r="K19" s="15"/>
      <c r="L19" s="21">
        <f t="shared" si="7"/>
        <v>0</v>
      </c>
      <c r="M19" s="25">
        <f t="shared" si="8"/>
        <v>0</v>
      </c>
      <c r="N19" s="21">
        <f t="shared" si="9"/>
        <v>0</v>
      </c>
      <c r="O19" s="27">
        <f t="shared" si="3"/>
        <v>0</v>
      </c>
      <c r="P19" s="27">
        <f t="shared" si="4"/>
        <v>0</v>
      </c>
      <c r="Q19" s="27">
        <f t="shared" si="5"/>
        <v>0</v>
      </c>
      <c r="R19" s="27">
        <f t="shared" si="6"/>
        <v>0</v>
      </c>
    </row>
  </sheetData>
  <sortState ref="B3:N11">
    <sortCondition ref="B3"/>
  </sortState>
  <mergeCells count="10">
    <mergeCell ref="L1:L2"/>
    <mergeCell ref="J1:K1"/>
    <mergeCell ref="M1:M2"/>
    <mergeCell ref="N1:N2"/>
    <mergeCell ref="A1:A2"/>
    <mergeCell ref="B1:B2"/>
    <mergeCell ref="C1:C2"/>
    <mergeCell ref="D1:E1"/>
    <mergeCell ref="F1:G1"/>
    <mergeCell ref="H1:I1"/>
  </mergeCells>
  <phoneticPr fontId="3" type="noConversion"/>
  <pageMargins left="0.75" right="0.75" top="1" bottom="1" header="0.5" footer="0.5"/>
  <pageSetup paperSize="9" orientation="portrait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20"/>
  <sheetViews>
    <sheetView workbookViewId="0">
      <selection activeCell="A4" sqref="A4"/>
    </sheetView>
  </sheetViews>
  <sheetFormatPr defaultRowHeight="15.75"/>
  <cols>
    <col min="1" max="1" width="6.140625" style="30" bestFit="1" customWidth="1"/>
    <col min="2" max="2" width="24" style="1" bestFit="1" customWidth="1"/>
    <col min="3" max="3" width="18.140625" style="1" bestFit="1" customWidth="1"/>
    <col min="4" max="4" width="8.28515625" style="1" customWidth="1"/>
    <col min="5" max="5" width="8.28515625" style="5" customWidth="1"/>
    <col min="6" max="6" width="8.28515625" style="1" customWidth="1"/>
    <col min="7" max="7" width="8.28515625" style="5" customWidth="1"/>
    <col min="8" max="8" width="8.28515625" style="1" customWidth="1"/>
    <col min="9" max="9" width="8.28515625" style="5" customWidth="1"/>
    <col min="10" max="10" width="9.140625" style="1"/>
    <col min="11" max="11" width="9.140625" style="5"/>
    <col min="12" max="16384" width="9.140625" style="1"/>
  </cols>
  <sheetData>
    <row r="1" spans="1:19" ht="18.75">
      <c r="A1" s="52" t="s">
        <v>30</v>
      </c>
      <c r="B1" s="52"/>
      <c r="C1" s="52"/>
      <c r="D1" s="52"/>
      <c r="E1" s="52"/>
      <c r="F1" s="52"/>
      <c r="G1" s="52"/>
      <c r="H1" s="52"/>
      <c r="I1" s="52"/>
    </row>
    <row r="2" spans="1:19">
      <c r="A2" s="53" t="s">
        <v>31</v>
      </c>
      <c r="B2" s="53"/>
      <c r="C2" s="53"/>
      <c r="D2" s="53"/>
      <c r="E2" s="53"/>
      <c r="F2" s="53"/>
      <c r="G2" s="53"/>
      <c r="H2" s="53"/>
      <c r="I2" s="53"/>
    </row>
    <row r="3" spans="1:19">
      <c r="A3" s="53" t="s">
        <v>34</v>
      </c>
      <c r="B3" s="53"/>
      <c r="C3" s="53"/>
      <c r="D3" s="53"/>
      <c r="E3" s="53"/>
      <c r="F3" s="53"/>
      <c r="G3" s="53"/>
      <c r="H3" s="53"/>
      <c r="I3" s="53"/>
    </row>
    <row r="4" spans="1:19" ht="16.5" thickBot="1"/>
    <row r="5" spans="1:19">
      <c r="A5" s="47" t="s">
        <v>0</v>
      </c>
      <c r="B5" s="50" t="s">
        <v>1</v>
      </c>
      <c r="C5" s="42" t="s">
        <v>4</v>
      </c>
      <c r="D5" s="42" t="s">
        <v>8</v>
      </c>
      <c r="E5" s="42"/>
      <c r="F5" s="42" t="s">
        <v>9</v>
      </c>
      <c r="G5" s="42"/>
      <c r="H5" s="42" t="s">
        <v>10</v>
      </c>
      <c r="I5" s="42"/>
      <c r="J5" s="42" t="s">
        <v>11</v>
      </c>
      <c r="K5" s="43"/>
      <c r="L5" s="40" t="s">
        <v>5</v>
      </c>
      <c r="M5" s="44" t="s">
        <v>12</v>
      </c>
      <c r="N5" s="40" t="s">
        <v>13</v>
      </c>
    </row>
    <row r="6" spans="1:19" ht="16.5" thickBot="1">
      <c r="A6" s="48"/>
      <c r="B6" s="51"/>
      <c r="C6" s="49"/>
      <c r="D6" s="10" t="s">
        <v>7</v>
      </c>
      <c r="E6" s="11" t="s">
        <v>0</v>
      </c>
      <c r="F6" s="10" t="s">
        <v>7</v>
      </c>
      <c r="G6" s="11" t="s">
        <v>0</v>
      </c>
      <c r="H6" s="10" t="s">
        <v>7</v>
      </c>
      <c r="I6" s="11" t="s">
        <v>0</v>
      </c>
      <c r="J6" s="10" t="s">
        <v>7</v>
      </c>
      <c r="K6" s="15" t="s">
        <v>0</v>
      </c>
      <c r="L6" s="41"/>
      <c r="M6" s="45"/>
      <c r="N6" s="41"/>
    </row>
    <row r="7" spans="1:19">
      <c r="A7" s="8">
        <v>1</v>
      </c>
      <c r="B7" s="19" t="s">
        <v>14</v>
      </c>
      <c r="C7" s="13" t="s">
        <v>2</v>
      </c>
      <c r="D7" s="2">
        <v>7.5</v>
      </c>
      <c r="E7" s="4">
        <f>VLOOKUP($B7,Baza!$B$3:$N$19,COLUMN()-1)</f>
        <v>1</v>
      </c>
      <c r="F7" s="2">
        <v>8.5</v>
      </c>
      <c r="G7" s="4">
        <f>VLOOKUP($B7,Baza!$B$3:$N$19,COLUMN()-1)</f>
        <v>1</v>
      </c>
      <c r="H7" s="2">
        <f>VLOOKUP($B7,Baza!$B$3:$N$19,COLUMN()-1)</f>
        <v>7</v>
      </c>
      <c r="I7" s="4">
        <f>VLOOKUP($B7,Baza!$B$3:$N$19,COLUMN()-1)</f>
        <v>1</v>
      </c>
      <c r="J7" s="2">
        <f>VLOOKUP($B7,Baza!$B$3:$N$19,COLUMN()-1)</f>
        <v>0</v>
      </c>
      <c r="K7" s="17">
        <f>VLOOKUP($B7,Baza!$B$3:$N$19,COLUMN()-1)</f>
        <v>0</v>
      </c>
      <c r="L7" s="23">
        <f t="shared" ref="L7:L17" si="0">D7+F7+H7+J7</f>
        <v>23</v>
      </c>
      <c r="M7" s="26">
        <f>VLOOKUP($B7,Baza!$B$3:$N$19,COLUMN()-1)</f>
        <v>1</v>
      </c>
      <c r="N7" s="23">
        <f>VLOOKUP($B7,Baza!$B$3:$N$19,COLUMN()-1)</f>
        <v>1</v>
      </c>
      <c r="P7" s="27"/>
      <c r="Q7" s="27"/>
      <c r="R7" s="27"/>
      <c r="S7" s="27"/>
    </row>
    <row r="8" spans="1:19">
      <c r="A8" s="8">
        <v>1</v>
      </c>
      <c r="B8" s="19" t="s">
        <v>15</v>
      </c>
      <c r="C8" s="13" t="s">
        <v>2</v>
      </c>
      <c r="D8" s="2">
        <v>7.5</v>
      </c>
      <c r="E8" s="4">
        <f>VLOOKUP($B8,Baza!$B$3:$N$19,COLUMN()-1)</f>
        <v>1</v>
      </c>
      <c r="F8" s="2">
        <v>8.5</v>
      </c>
      <c r="G8" s="4">
        <f>VLOOKUP($B8,Baza!$B$3:$N$19,COLUMN()-1)</f>
        <v>1</v>
      </c>
      <c r="H8" s="2">
        <f>VLOOKUP($B8,Baza!$B$3:$N$19,COLUMN()-1)</f>
        <v>6</v>
      </c>
      <c r="I8" s="4">
        <f>VLOOKUP($B8,Baza!$B$3:$N$19,COLUMN()-1)</f>
        <v>2</v>
      </c>
      <c r="J8" s="2">
        <f>VLOOKUP($B8,Baza!$B$3:$N$19,COLUMN()-1)</f>
        <v>0</v>
      </c>
      <c r="K8" s="17">
        <f>VLOOKUP($B8,Baza!$B$3:$N$19,COLUMN()-1)</f>
        <v>0</v>
      </c>
      <c r="L8" s="23">
        <f t="shared" si="0"/>
        <v>22</v>
      </c>
      <c r="M8" s="26">
        <f>VLOOKUP($B8,Baza!$B$3:$N$19,COLUMN()-1)</f>
        <v>1</v>
      </c>
      <c r="N8" s="23">
        <f>VLOOKUP($B8,Baza!$B$3:$N$19,COLUMN()-1)</f>
        <v>1</v>
      </c>
      <c r="P8" s="27"/>
      <c r="Q8" s="27"/>
      <c r="R8" s="27"/>
      <c r="S8" s="27"/>
    </row>
    <row r="9" spans="1:19">
      <c r="A9" s="8">
        <v>3</v>
      </c>
      <c r="B9" s="19" t="s">
        <v>16</v>
      </c>
      <c r="C9" s="13" t="s">
        <v>2</v>
      </c>
      <c r="D9" s="2">
        <v>6</v>
      </c>
      <c r="E9" s="4">
        <f>VLOOKUP($B9,Baza!$B$3:$N$19,COLUMN()-1)</f>
        <v>3</v>
      </c>
      <c r="F9" s="2">
        <v>7</v>
      </c>
      <c r="G9" s="4">
        <f>VLOOKUP($B9,Baza!$B$3:$N$19,COLUMN()-1)</f>
        <v>3</v>
      </c>
      <c r="H9" s="2">
        <f>VLOOKUP($B9,Baza!$B$3:$N$19,COLUMN()-1)</f>
        <v>0</v>
      </c>
      <c r="I9" s="4">
        <f>VLOOKUP($B9,Baza!$B$3:$N$19,COLUMN()-1)</f>
        <v>0</v>
      </c>
      <c r="J9" s="2">
        <f>VLOOKUP($B9,Baza!$B$3:$N$19,COLUMN()-1)</f>
        <v>0</v>
      </c>
      <c r="K9" s="17">
        <f>VLOOKUP($B9,Baza!$B$3:$N$19,COLUMN()-1)</f>
        <v>0</v>
      </c>
      <c r="L9" s="23">
        <f t="shared" si="0"/>
        <v>13</v>
      </c>
      <c r="M9" s="26">
        <f>VLOOKUP($B9,Baza!$B$3:$N$19,COLUMN()-1)</f>
        <v>0</v>
      </c>
      <c r="N9" s="23">
        <f>VLOOKUP($B9,Baza!$B$3:$N$19,COLUMN()-1)</f>
        <v>3</v>
      </c>
      <c r="P9" s="27"/>
      <c r="Q9" s="27"/>
      <c r="R9" s="27"/>
      <c r="S9" s="27"/>
    </row>
    <row r="10" spans="1:19">
      <c r="A10" s="8">
        <v>4</v>
      </c>
      <c r="B10" s="19" t="s">
        <v>17</v>
      </c>
      <c r="C10" s="2" t="s">
        <v>23</v>
      </c>
      <c r="D10" s="2">
        <v>5</v>
      </c>
      <c r="E10" s="4">
        <f>VLOOKUP($B10,Baza!$B$3:$N$19,COLUMN()-1)</f>
        <v>4</v>
      </c>
      <c r="F10" s="2">
        <v>5.5</v>
      </c>
      <c r="G10" s="4">
        <f>VLOOKUP($B10,Baza!$B$3:$N$19,COLUMN()-1)</f>
        <v>4</v>
      </c>
      <c r="H10" s="2">
        <f>VLOOKUP($B10,Baza!$B$3:$N$19,COLUMN()-1)</f>
        <v>5</v>
      </c>
      <c r="I10" s="4">
        <f>VLOOKUP($B10,Baza!$B$3:$N$19,COLUMN()-1)</f>
        <v>3</v>
      </c>
      <c r="J10" s="2">
        <f>VLOOKUP($B10,Baza!$B$3:$N$19,COLUMN()-1)</f>
        <v>0</v>
      </c>
      <c r="K10" s="17">
        <f>VLOOKUP($B10,Baza!$B$3:$N$19,COLUMN()-1)</f>
        <v>0</v>
      </c>
      <c r="L10" s="23">
        <f t="shared" si="0"/>
        <v>15.5</v>
      </c>
      <c r="M10" s="26">
        <f>VLOOKUP($B10,Baza!$B$3:$N$19,COLUMN()-1)</f>
        <v>3</v>
      </c>
      <c r="N10" s="23">
        <f>VLOOKUP($B10,Baza!$B$3:$N$19,COLUMN()-1)</f>
        <v>4</v>
      </c>
      <c r="P10" s="27"/>
      <c r="Q10" s="27"/>
      <c r="R10" s="27"/>
      <c r="S10" s="27"/>
    </row>
    <row r="11" spans="1:19">
      <c r="A11" s="8">
        <v>5</v>
      </c>
      <c r="B11" s="19" t="s">
        <v>19</v>
      </c>
      <c r="C11" s="2" t="s">
        <v>23</v>
      </c>
      <c r="D11" s="2">
        <v>3</v>
      </c>
      <c r="E11" s="4">
        <f>VLOOKUP($B11,Baza!$B$3:$N$19,COLUMN()-1)</f>
        <v>6</v>
      </c>
      <c r="F11" s="2">
        <v>2</v>
      </c>
      <c r="G11" s="4">
        <f>VLOOKUP($B11,Baza!$B$3:$N$19,COLUMN()-1)</f>
        <v>9</v>
      </c>
      <c r="H11" s="2">
        <f>VLOOKUP($B11,Baza!$B$3:$N$19,COLUMN()-1)</f>
        <v>4</v>
      </c>
      <c r="I11" s="4">
        <f>VLOOKUP($B11,Baza!$B$3:$N$19,COLUMN()-1)</f>
        <v>4</v>
      </c>
      <c r="J11" s="2">
        <f>VLOOKUP($B11,Baza!$B$3:$N$19,COLUMN()-1)</f>
        <v>0</v>
      </c>
      <c r="K11" s="17">
        <f>VLOOKUP($B11,Baza!$B$3:$N$19,COLUMN()-1)</f>
        <v>0</v>
      </c>
      <c r="L11" s="23">
        <f t="shared" si="0"/>
        <v>9</v>
      </c>
      <c r="M11" s="26">
        <f>VLOOKUP($B11,Baza!$B$3:$N$19,COLUMN()-1)</f>
        <v>4</v>
      </c>
      <c r="N11" s="23">
        <f>VLOOKUP($B11,Baza!$B$3:$N$19,COLUMN()-1)</f>
        <v>6</v>
      </c>
      <c r="P11" s="27"/>
      <c r="Q11" s="27"/>
      <c r="R11" s="27"/>
      <c r="S11" s="27"/>
    </row>
    <row r="12" spans="1:19">
      <c r="A12" s="8">
        <v>6</v>
      </c>
      <c r="B12" s="19" t="s">
        <v>20</v>
      </c>
      <c r="C12" s="2" t="s">
        <v>2</v>
      </c>
      <c r="D12" s="2">
        <v>2</v>
      </c>
      <c r="E12" s="4">
        <f>VLOOKUP($B12,Baza!$B$3:$N$19,COLUMN()-1)</f>
        <v>7</v>
      </c>
      <c r="F12" s="2">
        <v>3</v>
      </c>
      <c r="G12" s="4">
        <f>VLOOKUP($B12,Baza!$B$3:$N$19,COLUMN()-1)</f>
        <v>7</v>
      </c>
      <c r="H12" s="2">
        <f>VLOOKUP($B12,Baza!$B$3:$N$19,COLUMN()-1)</f>
        <v>0</v>
      </c>
      <c r="I12" s="4">
        <f>VLOOKUP($B12,Baza!$B$3:$N$19,COLUMN()-1)</f>
        <v>0</v>
      </c>
      <c r="J12" s="2">
        <f>VLOOKUP($B12,Baza!$B$3:$N$19,COLUMN()-1)</f>
        <v>0</v>
      </c>
      <c r="K12" s="17">
        <f>VLOOKUP($B12,Baza!$B$3:$N$19,COLUMN()-1)</f>
        <v>0</v>
      </c>
      <c r="L12" s="23">
        <f t="shared" si="0"/>
        <v>5</v>
      </c>
      <c r="M12" s="26">
        <f>VLOOKUP($B12,Baza!$B$3:$N$19,COLUMN()-1)</f>
        <v>0</v>
      </c>
      <c r="N12" s="23">
        <f>VLOOKUP($B12,Baza!$B$3:$N$19,COLUMN()-1)</f>
        <v>7</v>
      </c>
      <c r="P12" s="27"/>
      <c r="Q12" s="27"/>
      <c r="R12" s="27"/>
      <c r="S12" s="27"/>
    </row>
    <row r="13" spans="1:19">
      <c r="A13" s="8">
        <v>7</v>
      </c>
      <c r="B13" s="19" t="s">
        <v>26</v>
      </c>
      <c r="C13" s="2" t="s">
        <v>24</v>
      </c>
      <c r="D13" s="4"/>
      <c r="E13" s="4"/>
      <c r="F13" s="2">
        <v>4</v>
      </c>
      <c r="G13" s="4">
        <v>6</v>
      </c>
      <c r="H13" s="4"/>
      <c r="I13" s="4"/>
      <c r="J13" s="2"/>
      <c r="K13" s="17"/>
      <c r="L13" s="23">
        <f t="shared" si="0"/>
        <v>4</v>
      </c>
      <c r="M13" s="26"/>
      <c r="N13" s="23"/>
      <c r="P13" s="27"/>
      <c r="Q13" s="27"/>
      <c r="R13" s="27"/>
      <c r="S13" s="27"/>
    </row>
    <row r="14" spans="1:19">
      <c r="A14" s="8">
        <v>8</v>
      </c>
      <c r="B14" s="19" t="s">
        <v>18</v>
      </c>
      <c r="C14" s="13" t="str">
        <f>VLOOKUP($B14,Baza!$B$3:$N$19,COLUMN()-1)</f>
        <v>GIM Ligota</v>
      </c>
      <c r="D14" s="2">
        <v>3</v>
      </c>
      <c r="E14" s="4">
        <f>VLOOKUP($B14,Baza!$B$3:$N$19,COLUMN()-1)</f>
        <v>5</v>
      </c>
      <c r="F14" s="2">
        <v>0</v>
      </c>
      <c r="G14" s="4">
        <f>VLOOKUP($B14,Baza!$B$3:$N$19,COLUMN()-1)</f>
        <v>0</v>
      </c>
      <c r="H14" s="2">
        <f>VLOOKUP($B14,Baza!$B$3:$N$19,COLUMN()-1)</f>
        <v>0</v>
      </c>
      <c r="I14" s="4">
        <f>VLOOKUP($B14,Baza!$B$3:$N$19,COLUMN()-1)</f>
        <v>0</v>
      </c>
      <c r="J14" s="2">
        <f>VLOOKUP($B14,Baza!$B$3:$N$19,COLUMN()-1)</f>
        <v>0</v>
      </c>
      <c r="K14" s="17">
        <f>VLOOKUP($B14,Baza!$B$3:$N$19,COLUMN()-1)</f>
        <v>0</v>
      </c>
      <c r="L14" s="23">
        <f t="shared" si="0"/>
        <v>3</v>
      </c>
      <c r="M14" s="26">
        <f>VLOOKUP($B14,Baza!$B$3:$N$19,COLUMN()-1)</f>
        <v>0</v>
      </c>
      <c r="N14" s="23">
        <f>VLOOKUP($B14,Baza!$B$3:$N$19,COLUMN()-1)</f>
        <v>0</v>
      </c>
      <c r="P14" s="27"/>
      <c r="Q14" s="27"/>
      <c r="R14" s="27"/>
      <c r="S14" s="27"/>
    </row>
    <row r="15" spans="1:19">
      <c r="A15" s="8">
        <v>9</v>
      </c>
      <c r="B15" s="8" t="s">
        <v>28</v>
      </c>
      <c r="C15" s="2" t="s">
        <v>24</v>
      </c>
      <c r="D15" s="4"/>
      <c r="E15" s="4"/>
      <c r="F15" s="2">
        <v>2.5</v>
      </c>
      <c r="G15" s="4">
        <v>8</v>
      </c>
      <c r="H15" s="4"/>
      <c r="I15" s="4"/>
      <c r="J15" s="2"/>
      <c r="K15" s="17"/>
      <c r="L15" s="23">
        <f t="shared" si="0"/>
        <v>2.5</v>
      </c>
      <c r="M15" s="26"/>
      <c r="N15" s="23"/>
      <c r="P15" s="27"/>
      <c r="Q15" s="27"/>
      <c r="R15" s="27"/>
      <c r="S15" s="27"/>
    </row>
    <row r="16" spans="1:19">
      <c r="A16" s="8">
        <v>10</v>
      </c>
      <c r="B16" s="8" t="s">
        <v>27</v>
      </c>
      <c r="C16" s="2" t="s">
        <v>29</v>
      </c>
      <c r="D16" s="2"/>
      <c r="E16" s="4"/>
      <c r="F16" s="2">
        <v>2.5</v>
      </c>
      <c r="G16" s="4">
        <v>8</v>
      </c>
      <c r="H16" s="2"/>
      <c r="I16" s="4"/>
      <c r="J16" s="2"/>
      <c r="K16" s="17"/>
      <c r="L16" s="23">
        <f t="shared" si="0"/>
        <v>2.5</v>
      </c>
      <c r="M16" s="26"/>
      <c r="N16" s="23"/>
      <c r="P16" s="27"/>
      <c r="Q16" s="27"/>
      <c r="R16" s="27"/>
      <c r="S16" s="27"/>
    </row>
    <row r="17" spans="1:19">
      <c r="A17" s="8">
        <v>11</v>
      </c>
      <c r="B17" s="8" t="s">
        <v>21</v>
      </c>
      <c r="C17" s="2" t="s">
        <v>2</v>
      </c>
      <c r="D17" s="2">
        <v>1</v>
      </c>
      <c r="E17" s="4">
        <f>VLOOKUP($B17,Baza!$B$3:$N$19,COLUMN()-1)</f>
        <v>8</v>
      </c>
      <c r="F17" s="2">
        <f>VLOOKUP($B17,Baza!$B$3:$N$19,COLUMN()-1)</f>
        <v>0</v>
      </c>
      <c r="G17" s="4">
        <f>VLOOKUP($B17,Baza!$B$3:$N$19,COLUMN()-1)</f>
        <v>0</v>
      </c>
      <c r="H17" s="2">
        <f>VLOOKUP($B17,Baza!$B$3:$N$19,COLUMN()-1)</f>
        <v>1</v>
      </c>
      <c r="I17" s="4">
        <f>VLOOKUP($B17,Baza!$B$3:$N$19,COLUMN()-1)</f>
        <v>7</v>
      </c>
      <c r="J17" s="2">
        <f>VLOOKUP($B17,Baza!$B$3:$N$19,COLUMN()-1)</f>
        <v>0</v>
      </c>
      <c r="K17" s="17">
        <f>VLOOKUP($B17,Baza!$B$3:$N$19,COLUMN()-1)</f>
        <v>0</v>
      </c>
      <c r="L17" s="23">
        <f t="shared" si="0"/>
        <v>2</v>
      </c>
      <c r="M17" s="26">
        <f>VLOOKUP($B17,Baza!$B$3:$N$19,COLUMN()-1)</f>
        <v>0</v>
      </c>
      <c r="N17" s="23">
        <f>VLOOKUP($B17,Baza!$B$3:$N$19,COLUMN()-1)</f>
        <v>7</v>
      </c>
      <c r="P17" s="27"/>
      <c r="Q17" s="27"/>
      <c r="R17" s="27"/>
      <c r="S17" s="27"/>
    </row>
    <row r="18" spans="1:19">
      <c r="A18" s="8">
        <v>12</v>
      </c>
      <c r="B18" s="19"/>
      <c r="C18" s="2"/>
      <c r="D18" s="4"/>
      <c r="E18" s="4"/>
      <c r="F18" s="4"/>
      <c r="G18" s="4"/>
      <c r="H18" s="2"/>
      <c r="I18" s="4"/>
      <c r="J18" s="2"/>
      <c r="K18" s="17"/>
      <c r="L18" s="23"/>
      <c r="M18" s="26"/>
      <c r="N18" s="23"/>
      <c r="P18" s="27"/>
      <c r="Q18" s="27"/>
      <c r="R18" s="27"/>
      <c r="S18" s="27"/>
    </row>
    <row r="19" spans="1:19">
      <c r="A19" s="8">
        <v>13</v>
      </c>
      <c r="B19" s="19"/>
      <c r="C19" s="2"/>
      <c r="D19" s="4"/>
      <c r="E19" s="4"/>
      <c r="F19" s="4"/>
      <c r="G19" s="4"/>
      <c r="H19" s="4"/>
      <c r="I19" s="4"/>
      <c r="J19" s="2"/>
      <c r="K19" s="17"/>
      <c r="L19" s="23"/>
      <c r="M19" s="26"/>
      <c r="N19" s="23"/>
      <c r="P19" s="27"/>
      <c r="Q19" s="27"/>
      <c r="R19" s="27"/>
      <c r="S19" s="27"/>
    </row>
    <row r="20" spans="1:19" ht="16.5" thickBot="1">
      <c r="A20" s="8">
        <v>14</v>
      </c>
      <c r="B20" s="18"/>
      <c r="C20" s="10"/>
      <c r="D20" s="11"/>
      <c r="E20" s="11"/>
      <c r="F20" s="11"/>
      <c r="G20" s="11"/>
      <c r="H20" s="11"/>
      <c r="I20" s="11"/>
      <c r="J20" s="10"/>
      <c r="K20" s="15"/>
      <c r="L20" s="21"/>
      <c r="M20" s="25"/>
      <c r="N20" s="21"/>
      <c r="P20" s="27"/>
      <c r="Q20" s="27"/>
      <c r="R20" s="27"/>
      <c r="S20" s="27"/>
    </row>
  </sheetData>
  <sortState ref="B4:O14">
    <sortCondition descending="1" ref="L4:L14"/>
  </sortState>
  <mergeCells count="13">
    <mergeCell ref="A1:I1"/>
    <mergeCell ref="A2:I2"/>
    <mergeCell ref="A3:I3"/>
    <mergeCell ref="J5:K5"/>
    <mergeCell ref="L5:L6"/>
    <mergeCell ref="M5:M6"/>
    <mergeCell ref="N5:N6"/>
    <mergeCell ref="A5:A6"/>
    <mergeCell ref="B5:B6"/>
    <mergeCell ref="C5:C6"/>
    <mergeCell ref="D5:E5"/>
    <mergeCell ref="F5:G5"/>
    <mergeCell ref="H5:I5"/>
  </mergeCells>
  <phoneticPr fontId="0" type="noConversion"/>
  <pageMargins left="0.75" right="0.75" top="1" bottom="1" header="0.5" footer="0.5"/>
  <pageSetup paperSize="9" scale="93" fitToHeight="0" orientation="landscape" horizontalDpi="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9"/>
  <sheetViews>
    <sheetView tabSelected="1" workbookViewId="0">
      <selection activeCell="D14" sqref="D14"/>
    </sheetView>
  </sheetViews>
  <sheetFormatPr defaultRowHeight="15.75"/>
  <cols>
    <col min="1" max="1" width="6.140625" style="30" bestFit="1" customWidth="1"/>
    <col min="2" max="2" width="24" style="1" bestFit="1" customWidth="1"/>
    <col min="3" max="3" width="16.42578125" style="1" customWidth="1"/>
    <col min="4" max="4" width="8.28515625" style="1" customWidth="1"/>
    <col min="5" max="5" width="8.28515625" style="5" customWidth="1"/>
    <col min="6" max="6" width="8.28515625" style="1" customWidth="1"/>
    <col min="7" max="7" width="8.28515625" style="5" customWidth="1"/>
    <col min="8" max="8" width="8.28515625" style="1" customWidth="1"/>
    <col min="9" max="9" width="8.28515625" style="5" customWidth="1"/>
    <col min="10" max="10" width="9.140625" style="1"/>
    <col min="11" max="11" width="9.140625" style="5"/>
    <col min="12" max="16384" width="9.140625" style="1"/>
  </cols>
  <sheetData>
    <row r="1" spans="1:19" ht="18.75">
      <c r="A1" s="52" t="s">
        <v>30</v>
      </c>
      <c r="B1" s="52"/>
      <c r="C1" s="52"/>
      <c r="D1" s="52"/>
      <c r="E1" s="52"/>
      <c r="F1" s="52"/>
      <c r="G1" s="52"/>
      <c r="H1" s="52"/>
      <c r="I1" s="52"/>
    </row>
    <row r="2" spans="1:19">
      <c r="A2" s="53" t="s">
        <v>31</v>
      </c>
      <c r="B2" s="53"/>
      <c r="C2" s="53"/>
      <c r="D2" s="53"/>
      <c r="E2" s="53"/>
      <c r="F2" s="53"/>
      <c r="G2" s="53"/>
      <c r="H2" s="53"/>
      <c r="I2" s="53"/>
    </row>
    <row r="3" spans="1:19">
      <c r="A3" s="53" t="s">
        <v>33</v>
      </c>
      <c r="B3" s="53"/>
      <c r="C3" s="53"/>
      <c r="D3" s="53"/>
      <c r="E3" s="53"/>
      <c r="F3" s="53"/>
      <c r="G3" s="53"/>
      <c r="H3" s="53"/>
      <c r="I3" s="53"/>
    </row>
    <row r="4" spans="1:19" ht="16.5" thickBot="1"/>
    <row r="5" spans="1:19">
      <c r="A5" s="47" t="s">
        <v>0</v>
      </c>
      <c r="B5" s="50" t="s">
        <v>1</v>
      </c>
      <c r="C5" s="42" t="s">
        <v>4</v>
      </c>
      <c r="D5" s="42" t="s">
        <v>8</v>
      </c>
      <c r="E5" s="42"/>
      <c r="F5" s="42" t="s">
        <v>9</v>
      </c>
      <c r="G5" s="42"/>
      <c r="H5" s="42" t="s">
        <v>10</v>
      </c>
      <c r="I5" s="42"/>
      <c r="J5" s="42" t="s">
        <v>11</v>
      </c>
      <c r="K5" s="43"/>
      <c r="L5" s="40" t="s">
        <v>5</v>
      </c>
      <c r="M5" s="44" t="s">
        <v>12</v>
      </c>
      <c r="N5" s="40" t="s">
        <v>13</v>
      </c>
    </row>
    <row r="6" spans="1:19" ht="16.5" thickBot="1">
      <c r="A6" s="48"/>
      <c r="B6" s="51"/>
      <c r="C6" s="49"/>
      <c r="D6" s="10" t="s">
        <v>7</v>
      </c>
      <c r="E6" s="11" t="s">
        <v>0</v>
      </c>
      <c r="F6" s="10" t="s">
        <v>7</v>
      </c>
      <c r="G6" s="11" t="s">
        <v>0</v>
      </c>
      <c r="H6" s="10" t="s">
        <v>7</v>
      </c>
      <c r="I6" s="11" t="s">
        <v>0</v>
      </c>
      <c r="J6" s="10" t="s">
        <v>7</v>
      </c>
      <c r="K6" s="15" t="s">
        <v>0</v>
      </c>
      <c r="L6" s="41"/>
      <c r="M6" s="45"/>
      <c r="N6" s="41"/>
    </row>
    <row r="7" spans="1:19">
      <c r="A7" s="6">
        <v>1</v>
      </c>
      <c r="B7" s="12" t="s">
        <v>22</v>
      </c>
      <c r="C7" s="7" t="str">
        <f>VLOOKUP($B7,Baza!$B$3:$N$19,COLUMN()-1)</f>
        <v>GIM Zabrzeg</v>
      </c>
      <c r="D7" s="7">
        <v>1</v>
      </c>
      <c r="E7" s="28">
        <v>9</v>
      </c>
      <c r="F7" s="7">
        <f>VLOOKUP($B7,Baza!$B$3:$N$19,COLUMN()-1)</f>
        <v>0</v>
      </c>
      <c r="G7" s="28">
        <f>VLOOKUP($B7,Baza!$B$3:$N$19,COLUMN()-1)</f>
        <v>0</v>
      </c>
      <c r="H7" s="7">
        <f>VLOOKUP($B7,Baza!$B$3:$N$19,COLUMN()-1)</f>
        <v>2</v>
      </c>
      <c r="I7" s="28">
        <f>VLOOKUP($B7,Baza!$B$3:$N$19,COLUMN()-1)</f>
        <v>6</v>
      </c>
      <c r="J7" s="7">
        <f>VLOOKUP($B7,Baza!$B$3:$N$19,COLUMN()-1)</f>
        <v>0</v>
      </c>
      <c r="K7" s="29">
        <f>VLOOKUP($B7,Baza!$B$3:$N$19,COLUMN()-1)</f>
        <v>0</v>
      </c>
      <c r="L7" s="23">
        <f t="shared" ref="L7:L9" si="0">+D7+F7+H7+J7</f>
        <v>3</v>
      </c>
      <c r="M7" s="24">
        <f>VLOOKUP($B7,Baza!$B$3:$N$19,COLUMN()-1)</f>
        <v>0</v>
      </c>
      <c r="N7" s="20">
        <f>VLOOKUP($B7,Baza!$B$3:$N$19,COLUMN()-1)</f>
        <v>6</v>
      </c>
      <c r="P7" s="27"/>
      <c r="Q7" s="27"/>
      <c r="R7" s="27"/>
      <c r="S7" s="27"/>
    </row>
    <row r="8" spans="1:19">
      <c r="A8" s="8">
        <v>2</v>
      </c>
      <c r="B8" s="37" t="s">
        <v>25</v>
      </c>
      <c r="C8" s="2" t="s">
        <v>24</v>
      </c>
      <c r="D8" s="4"/>
      <c r="E8" s="4"/>
      <c r="F8" s="2">
        <v>0</v>
      </c>
      <c r="G8" s="4">
        <v>10</v>
      </c>
      <c r="H8" s="4"/>
      <c r="I8" s="4"/>
      <c r="J8" s="2"/>
      <c r="K8" s="17"/>
      <c r="L8" s="23">
        <f t="shared" si="0"/>
        <v>0</v>
      </c>
      <c r="M8" s="26"/>
      <c r="N8" s="23"/>
      <c r="P8" s="27"/>
      <c r="Q8" s="27"/>
      <c r="R8" s="27"/>
      <c r="S8" s="27"/>
    </row>
    <row r="9" spans="1:19" ht="16.5" thickBot="1">
      <c r="A9" s="9">
        <v>3</v>
      </c>
      <c r="B9" s="8" t="s">
        <v>35</v>
      </c>
      <c r="C9" s="2" t="s">
        <v>29</v>
      </c>
      <c r="D9" s="11"/>
      <c r="E9" s="11"/>
      <c r="F9" s="10"/>
      <c r="G9" s="11"/>
      <c r="H9" s="11">
        <v>3</v>
      </c>
      <c r="I9" s="11"/>
      <c r="J9" s="10"/>
      <c r="K9" s="15"/>
      <c r="L9" s="23">
        <f t="shared" si="0"/>
        <v>3</v>
      </c>
      <c r="M9" s="25"/>
      <c r="N9" s="21"/>
      <c r="P9" s="27"/>
      <c r="Q9" s="27"/>
      <c r="R9" s="27"/>
      <c r="S9" s="27"/>
    </row>
  </sheetData>
  <mergeCells count="13">
    <mergeCell ref="A1:I1"/>
    <mergeCell ref="A2:I2"/>
    <mergeCell ref="A3:I3"/>
    <mergeCell ref="A5:A6"/>
    <mergeCell ref="B5:B6"/>
    <mergeCell ref="M5:M6"/>
    <mergeCell ref="N5:N6"/>
    <mergeCell ref="C5:C6"/>
    <mergeCell ref="D5:E5"/>
    <mergeCell ref="F5:G5"/>
    <mergeCell ref="H5:I5"/>
    <mergeCell ref="J5:K5"/>
    <mergeCell ref="L5:L6"/>
  </mergeCells>
  <phoneticPr fontId="0" type="noConversion"/>
  <pageMargins left="0.75" right="0.75" top="1" bottom="1" header="0.5" footer="0.5"/>
  <pageSetup paperSize="9" scale="93" fitToHeight="0" orientation="landscape" horizontalDpi="0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24"/>
  <sheetViews>
    <sheetView topLeftCell="A5" workbookViewId="0">
      <selection activeCell="A9" sqref="A9:A10"/>
    </sheetView>
  </sheetViews>
  <sheetFormatPr defaultRowHeight="15.75"/>
  <cols>
    <col min="1" max="1" width="6.140625" style="31" bestFit="1" customWidth="1"/>
    <col min="2" max="2" width="24" style="1" bestFit="1" customWidth="1"/>
    <col min="3" max="3" width="18.140625" style="1" bestFit="1" customWidth="1"/>
    <col min="4" max="6" width="8.28515625" style="1" customWidth="1"/>
    <col min="7" max="7" width="13.7109375" style="1" customWidth="1"/>
    <col min="8" max="8" width="8.28515625" style="1" customWidth="1"/>
    <col min="9" max="9" width="25.7109375" style="1" customWidth="1"/>
    <col min="10" max="16384" width="9.140625" style="1"/>
  </cols>
  <sheetData>
    <row r="1" spans="1:19" ht="20.25">
      <c r="A1" s="63" t="s">
        <v>30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</row>
    <row r="2" spans="1:19">
      <c r="A2" s="53" t="s">
        <v>31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1:19">
      <c r="A3" s="53" t="s">
        <v>32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</row>
    <row r="4" spans="1:19" ht="16.5" thickBot="1"/>
    <row r="5" spans="1:19" ht="23.25" thickBot="1">
      <c r="A5" s="54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6"/>
    </row>
    <row r="6" spans="1:19">
      <c r="A6" s="57" t="s">
        <v>0</v>
      </c>
      <c r="B6" s="50" t="s">
        <v>1</v>
      </c>
      <c r="C6" s="42" t="s">
        <v>4</v>
      </c>
      <c r="D6" s="42" t="s">
        <v>8</v>
      </c>
      <c r="E6" s="42"/>
      <c r="F6" s="42" t="s">
        <v>9</v>
      </c>
      <c r="G6" s="42"/>
      <c r="H6" s="42" t="s">
        <v>10</v>
      </c>
      <c r="I6" s="42"/>
      <c r="J6" s="42" t="s">
        <v>11</v>
      </c>
      <c r="K6" s="43"/>
      <c r="L6" s="40" t="s">
        <v>5</v>
      </c>
      <c r="M6" s="44" t="s">
        <v>12</v>
      </c>
      <c r="N6" s="40" t="s">
        <v>13</v>
      </c>
    </row>
    <row r="7" spans="1:19">
      <c r="A7" s="58"/>
      <c r="B7" s="59"/>
      <c r="C7" s="60"/>
      <c r="D7" s="32" t="s">
        <v>7</v>
      </c>
      <c r="E7" s="33" t="s">
        <v>6</v>
      </c>
      <c r="F7" s="32" t="s">
        <v>7</v>
      </c>
      <c r="G7" s="33" t="s">
        <v>6</v>
      </c>
      <c r="H7" s="32" t="s">
        <v>7</v>
      </c>
      <c r="I7" s="33" t="s">
        <v>6</v>
      </c>
      <c r="J7" s="32" t="s">
        <v>7</v>
      </c>
      <c r="K7" s="33" t="s">
        <v>6</v>
      </c>
      <c r="L7" s="61"/>
      <c r="M7" s="62"/>
      <c r="N7" s="61"/>
    </row>
    <row r="8" spans="1:19">
      <c r="A8" s="64">
        <v>5</v>
      </c>
      <c r="B8" s="2" t="s">
        <v>18</v>
      </c>
      <c r="C8" s="2" t="str">
        <f>VLOOKUP($B8,Baza!$B$3:$N$19,COLUMN()-1)</f>
        <v>GIM Ligota</v>
      </c>
      <c r="D8" s="36">
        <f>VLOOKUP($B8,Baza!$B$3:$N$19,COLUMN()-1)</f>
        <v>3</v>
      </c>
      <c r="E8" s="2">
        <f>D8</f>
        <v>3</v>
      </c>
      <c r="F8" s="4">
        <f>VLOOKUP($B8,Baza!$B$3:$N$19,COLUMN()-1)</f>
        <v>0</v>
      </c>
      <c r="G8" s="35"/>
      <c r="H8" s="4">
        <f>VLOOKUP($B8,Baza!$B$3:$N$19,COLUMN()-1)</f>
        <v>0</v>
      </c>
      <c r="I8" s="35"/>
      <c r="J8" s="4">
        <f>VLOOKUP($B8,Baza!$B$3:$N$19,COLUMN()-1)</f>
        <v>0</v>
      </c>
      <c r="K8" s="35"/>
      <c r="L8" s="2">
        <f>SUM(K8,I8,G8,E8)</f>
        <v>3</v>
      </c>
      <c r="M8" s="2">
        <f>VLOOKUP($B8,Baza!$B$3:$N$19,COLUMN()-1)</f>
        <v>0</v>
      </c>
      <c r="N8" s="2">
        <f>VLOOKUP($B8,Baza!$B$3:$N$19,COLUMN()-1)</f>
        <v>0</v>
      </c>
      <c r="P8" s="27"/>
      <c r="Q8" s="27"/>
      <c r="R8" s="27"/>
      <c r="S8" s="27"/>
    </row>
    <row r="9" spans="1:19">
      <c r="A9" s="65">
        <v>2</v>
      </c>
      <c r="B9" s="2" t="s">
        <v>19</v>
      </c>
      <c r="C9" s="66" t="str">
        <f>VLOOKUP($B10,Baza!$B$3:$N$19,COLUMN()-1)</f>
        <v>GIM Porąbka</v>
      </c>
      <c r="D9" s="67">
        <f>VLOOKUP($B9,Baza!$B$3:$N$19,COLUMN()-1)</f>
        <v>3</v>
      </c>
      <c r="E9" s="66">
        <f>SUM(D9:D10)</f>
        <v>8</v>
      </c>
      <c r="F9" s="38">
        <v>2</v>
      </c>
      <c r="G9" s="66">
        <f>F10+F9</f>
        <v>7.5</v>
      </c>
      <c r="H9" s="38">
        <f>VLOOKUP($B9,Baza!$B$3:$N$19,COLUMN()-1)</f>
        <v>4</v>
      </c>
      <c r="I9" s="66">
        <f>H9+H10</f>
        <v>9</v>
      </c>
      <c r="J9" s="4">
        <f>VLOOKUP($B9,Baza!$B$3:$N$19,COLUMN()-1)</f>
        <v>0</v>
      </c>
      <c r="K9" s="66"/>
      <c r="L9" s="66">
        <f>SUM(K9,I9,G9,E9)</f>
        <v>24.5</v>
      </c>
      <c r="M9" s="2">
        <f>VLOOKUP($B9,Baza!$B$3:$N$19,COLUMN()-1)</f>
        <v>4</v>
      </c>
      <c r="N9" s="2">
        <f>VLOOKUP($B9,Baza!$B$3:$N$19,COLUMN()-1)</f>
        <v>6</v>
      </c>
      <c r="P9" s="27"/>
      <c r="Q9" s="27"/>
      <c r="R9" s="27"/>
      <c r="S9" s="27"/>
    </row>
    <row r="10" spans="1:19">
      <c r="A10" s="65"/>
      <c r="B10" s="2" t="s">
        <v>17</v>
      </c>
      <c r="C10" s="66"/>
      <c r="D10" s="36">
        <f>VLOOKUP($B10,Baza!$B$3:$N$19,COLUMN()-1)</f>
        <v>5</v>
      </c>
      <c r="E10" s="66"/>
      <c r="F10" s="38">
        <v>5.5</v>
      </c>
      <c r="G10" s="66"/>
      <c r="H10" s="38">
        <f>VLOOKUP($B10,Baza!$B$3:$N$19,COLUMN()-1)</f>
        <v>5</v>
      </c>
      <c r="I10" s="66"/>
      <c r="J10" s="4">
        <f>VLOOKUP($B10,Baza!$B$3:$N$19,COLUMN()-1)</f>
        <v>0</v>
      </c>
      <c r="K10" s="66"/>
      <c r="L10" s="66"/>
      <c r="M10" s="2">
        <f>VLOOKUP($B10,Baza!$B$3:$N$19,COLUMN()-1)</f>
        <v>3</v>
      </c>
      <c r="N10" s="2">
        <f>VLOOKUP($B10,Baza!$B$3:$N$19,COLUMN()-1)</f>
        <v>4</v>
      </c>
      <c r="P10" s="27"/>
      <c r="Q10" s="27"/>
      <c r="R10" s="27"/>
      <c r="S10" s="27"/>
    </row>
    <row r="11" spans="1:19">
      <c r="A11" s="65">
        <v>1</v>
      </c>
      <c r="B11" s="2" t="s">
        <v>22</v>
      </c>
      <c r="C11" s="66" t="str">
        <f>VLOOKUP($B11,Baza!$B$3:$N$19,COLUMN()-1)</f>
        <v>GIM Zabrzeg</v>
      </c>
      <c r="D11" s="68">
        <f>VLOOKUP($B11,Baza!$B$3:$N$19,COLUMN()-1)</f>
        <v>1</v>
      </c>
      <c r="E11" s="66">
        <f>D11+D14+D16</f>
        <v>16</v>
      </c>
      <c r="F11" s="4">
        <f>VLOOKUP($B11,Baza!$B$3:$N$19,COLUMN()-1)</f>
        <v>0</v>
      </c>
      <c r="G11" s="66">
        <f>F14+F16</f>
        <v>17</v>
      </c>
      <c r="H11" s="69">
        <f>VLOOKUP($B11,Baza!$B$3:$N$19,COLUMN()-1)</f>
        <v>2</v>
      </c>
      <c r="I11" s="66">
        <f>H14+H16+H11</f>
        <v>15</v>
      </c>
      <c r="J11" s="4">
        <f>VLOOKUP($B11,Baza!$B$3:$N$19,COLUMN()-1)</f>
        <v>0</v>
      </c>
      <c r="K11" s="66"/>
      <c r="L11" s="66">
        <f>E11+G11+I11+K11</f>
        <v>48</v>
      </c>
      <c r="M11" s="2">
        <f>VLOOKUP($B11,Baza!$B$3:$N$19,COLUMN()-1)</f>
        <v>0</v>
      </c>
      <c r="N11" s="2">
        <f>VLOOKUP($B11,Baza!$B$3:$N$19,COLUMN()-1)</f>
        <v>6</v>
      </c>
      <c r="P11" s="27"/>
      <c r="Q11" s="27"/>
      <c r="R11" s="27"/>
      <c r="S11" s="27"/>
    </row>
    <row r="12" spans="1:19">
      <c r="A12" s="65"/>
      <c r="B12" s="2" t="s">
        <v>16</v>
      </c>
      <c r="C12" s="66"/>
      <c r="D12" s="4">
        <f>VLOOKUP($B12,Baza!$B$3:$N$19,COLUMN()-1)</f>
        <v>6</v>
      </c>
      <c r="E12" s="66"/>
      <c r="F12" s="4">
        <v>7</v>
      </c>
      <c r="G12" s="66"/>
      <c r="H12" s="4">
        <f>VLOOKUP($B12,Baza!$B$3:$N$19,COLUMN()-1)</f>
        <v>0</v>
      </c>
      <c r="I12" s="66"/>
      <c r="J12" s="4">
        <f>VLOOKUP($B12,Baza!$B$3:$N$19,COLUMN()-1)</f>
        <v>0</v>
      </c>
      <c r="K12" s="66"/>
      <c r="L12" s="66"/>
      <c r="M12" s="2">
        <f>VLOOKUP($B12,Baza!$B$3:$N$19,COLUMN()-1)</f>
        <v>0</v>
      </c>
      <c r="N12" s="2">
        <f>VLOOKUP($B12,Baza!$B$3:$N$19,COLUMN()-1)</f>
        <v>3</v>
      </c>
      <c r="P12" s="27"/>
      <c r="Q12" s="27"/>
      <c r="R12" s="27"/>
      <c r="S12" s="27"/>
    </row>
    <row r="13" spans="1:19">
      <c r="A13" s="65"/>
      <c r="B13" s="2" t="s">
        <v>21</v>
      </c>
      <c r="C13" s="66"/>
      <c r="D13" s="4">
        <f>VLOOKUP($B13,Baza!$B$3:$N$19,COLUMN()-1)</f>
        <v>1</v>
      </c>
      <c r="E13" s="66"/>
      <c r="F13" s="4">
        <f>VLOOKUP($B13,Baza!$B$3:$N$19,COLUMN()-1)</f>
        <v>0</v>
      </c>
      <c r="G13" s="66"/>
      <c r="H13" s="4">
        <f>VLOOKUP($B13,Baza!$B$3:$N$19,COLUMN()-1)</f>
        <v>1</v>
      </c>
      <c r="I13" s="66"/>
      <c r="J13" s="4">
        <f>VLOOKUP($B13,Baza!$B$3:$N$19,COLUMN()-1)</f>
        <v>0</v>
      </c>
      <c r="K13" s="66"/>
      <c r="L13" s="66"/>
      <c r="M13" s="2">
        <f>VLOOKUP($B13,Baza!$B$3:$N$19,COLUMN()-1)</f>
        <v>0</v>
      </c>
      <c r="N13" s="2">
        <f>VLOOKUP($B13,Baza!$B$3:$N$19,COLUMN()-1)</f>
        <v>7</v>
      </c>
      <c r="P13" s="27"/>
      <c r="Q13" s="27"/>
      <c r="R13" s="27"/>
      <c r="S13" s="27"/>
    </row>
    <row r="14" spans="1:19">
      <c r="A14" s="65"/>
      <c r="B14" s="2" t="s">
        <v>15</v>
      </c>
      <c r="C14" s="66"/>
      <c r="D14" s="36">
        <f>VLOOKUP($B14,Baza!$B$3:$N$19,COLUMN()-1)</f>
        <v>7.5</v>
      </c>
      <c r="E14" s="66"/>
      <c r="F14" s="38">
        <v>8.5</v>
      </c>
      <c r="G14" s="66"/>
      <c r="H14" s="38">
        <f>VLOOKUP($B14,Baza!$B$3:$N$19,COLUMN()-1)</f>
        <v>6</v>
      </c>
      <c r="I14" s="66"/>
      <c r="J14" s="4">
        <f>VLOOKUP($B14,Baza!$B$3:$N$19,COLUMN()-1)</f>
        <v>0</v>
      </c>
      <c r="K14" s="66"/>
      <c r="L14" s="66"/>
      <c r="M14" s="2">
        <f>VLOOKUP($B14,Baza!$B$3:$N$19,COLUMN()-1)</f>
        <v>1</v>
      </c>
      <c r="N14" s="2">
        <f>VLOOKUP($B14,Baza!$B$3:$N$19,COLUMN()-1)</f>
        <v>1</v>
      </c>
      <c r="P14" s="27"/>
      <c r="Q14" s="27"/>
      <c r="R14" s="27"/>
      <c r="S14" s="27"/>
    </row>
    <row r="15" spans="1:19">
      <c r="A15" s="65"/>
      <c r="B15" s="2" t="s">
        <v>20</v>
      </c>
      <c r="C15" s="66"/>
      <c r="D15" s="4">
        <f>VLOOKUP($B15,Baza!$B$3:$N$19,COLUMN()-1)</f>
        <v>2</v>
      </c>
      <c r="E15" s="66"/>
      <c r="F15" s="4">
        <f>VLOOKUP($B15,Baza!$B$3:$N$19,COLUMN()-1)</f>
        <v>3</v>
      </c>
      <c r="G15" s="66"/>
      <c r="H15" s="4">
        <f>VLOOKUP($B15,Baza!$B$3:$N$19,COLUMN()-1)</f>
        <v>0</v>
      </c>
      <c r="I15" s="66"/>
      <c r="J15" s="4">
        <f>VLOOKUP($B15,Baza!$B$3:$N$19,COLUMN()-1)</f>
        <v>0</v>
      </c>
      <c r="K15" s="66"/>
      <c r="L15" s="66"/>
      <c r="M15" s="2">
        <f>VLOOKUP($B15,Baza!$B$3:$N$19,COLUMN()-1)</f>
        <v>0</v>
      </c>
      <c r="N15" s="2">
        <f>VLOOKUP($B15,Baza!$B$3:$N$19,COLUMN()-1)</f>
        <v>7</v>
      </c>
      <c r="P15" s="27"/>
      <c r="Q15" s="27"/>
      <c r="R15" s="27"/>
      <c r="S15" s="27"/>
    </row>
    <row r="16" spans="1:19">
      <c r="A16" s="65"/>
      <c r="B16" s="2" t="s">
        <v>14</v>
      </c>
      <c r="C16" s="66"/>
      <c r="D16" s="36">
        <f>VLOOKUP($B16,Baza!$B$3:$N$19,COLUMN()-1)</f>
        <v>7.5</v>
      </c>
      <c r="E16" s="66"/>
      <c r="F16" s="38">
        <v>8.5</v>
      </c>
      <c r="G16" s="66"/>
      <c r="H16" s="38">
        <f>VLOOKUP($B16,Baza!$B$3:$N$19,COLUMN()-1)</f>
        <v>7</v>
      </c>
      <c r="I16" s="66"/>
      <c r="J16" s="4">
        <f>VLOOKUP($B16,Baza!$B$3:$N$19,COLUMN()-1)</f>
        <v>0</v>
      </c>
      <c r="K16" s="66"/>
      <c r="L16" s="66"/>
      <c r="M16" s="2">
        <f>VLOOKUP($B16,Baza!$B$3:$N$19,COLUMN()-1)</f>
        <v>1</v>
      </c>
      <c r="N16" s="2">
        <f>VLOOKUP($B16,Baza!$B$3:$N$19,COLUMN()-1)</f>
        <v>1</v>
      </c>
      <c r="P16" s="27"/>
      <c r="Q16" s="27"/>
      <c r="R16" s="27"/>
      <c r="S16" s="27"/>
    </row>
    <row r="17" spans="1:19">
      <c r="A17" s="65">
        <v>3</v>
      </c>
      <c r="B17" s="2" t="s">
        <v>28</v>
      </c>
      <c r="C17" s="66" t="s">
        <v>24</v>
      </c>
      <c r="D17" s="4"/>
      <c r="E17" s="70"/>
      <c r="F17" s="38">
        <v>2.5</v>
      </c>
      <c r="G17" s="66">
        <f>F17+F18+F19</f>
        <v>6.5</v>
      </c>
      <c r="H17" s="4"/>
      <c r="I17" s="70"/>
      <c r="J17" s="4"/>
      <c r="K17" s="66"/>
      <c r="L17" s="66">
        <f>G17+K17+I17</f>
        <v>6.5</v>
      </c>
      <c r="M17" s="2"/>
      <c r="N17" s="2"/>
      <c r="P17" s="27"/>
      <c r="Q17" s="27"/>
      <c r="R17" s="27"/>
      <c r="S17" s="27"/>
    </row>
    <row r="18" spans="1:19">
      <c r="A18" s="65"/>
      <c r="B18" s="2" t="s">
        <v>25</v>
      </c>
      <c r="C18" s="66"/>
      <c r="D18" s="4"/>
      <c r="E18" s="70"/>
      <c r="F18" s="39">
        <v>0</v>
      </c>
      <c r="G18" s="66"/>
      <c r="H18" s="4"/>
      <c r="I18" s="70"/>
      <c r="J18" s="4"/>
      <c r="K18" s="66"/>
      <c r="L18" s="66"/>
      <c r="M18" s="2"/>
      <c r="N18" s="2"/>
      <c r="P18" s="27"/>
      <c r="Q18" s="27"/>
      <c r="R18" s="27"/>
      <c r="S18" s="27"/>
    </row>
    <row r="19" spans="1:19">
      <c r="A19" s="65"/>
      <c r="B19" s="2" t="s">
        <v>26</v>
      </c>
      <c r="C19" s="66"/>
      <c r="D19" s="2"/>
      <c r="E19" s="70"/>
      <c r="F19" s="67">
        <v>4</v>
      </c>
      <c r="G19" s="66"/>
      <c r="H19" s="2"/>
      <c r="I19" s="70"/>
      <c r="J19" s="4"/>
      <c r="K19" s="66"/>
      <c r="L19" s="66"/>
      <c r="M19" s="2"/>
      <c r="N19" s="2"/>
      <c r="P19" s="27"/>
      <c r="Q19" s="27"/>
      <c r="R19" s="27"/>
      <c r="S19" s="27"/>
    </row>
    <row r="20" spans="1:19">
      <c r="A20" s="64">
        <v>4</v>
      </c>
      <c r="B20" s="2" t="s">
        <v>27</v>
      </c>
      <c r="C20" s="66" t="s">
        <v>29</v>
      </c>
      <c r="D20" s="2"/>
      <c r="E20" s="35"/>
      <c r="F20" s="38">
        <v>2.5</v>
      </c>
      <c r="G20" s="2">
        <v>2.5</v>
      </c>
      <c r="H20" s="2"/>
      <c r="I20" s="66">
        <v>3</v>
      </c>
      <c r="J20" s="4"/>
      <c r="K20" s="66"/>
      <c r="L20" s="66">
        <f>F20+I20</f>
        <v>5.5</v>
      </c>
      <c r="M20" s="2"/>
      <c r="N20" s="2"/>
      <c r="P20" s="27"/>
      <c r="Q20" s="27"/>
      <c r="R20" s="27"/>
      <c r="S20" s="27"/>
    </row>
    <row r="21" spans="1:19">
      <c r="A21" s="34"/>
      <c r="B21" s="2" t="s">
        <v>35</v>
      </c>
      <c r="C21" s="66"/>
      <c r="D21" s="4"/>
      <c r="E21" s="35"/>
      <c r="F21" s="4"/>
      <c r="G21" s="35"/>
      <c r="H21" s="4">
        <v>3</v>
      </c>
      <c r="I21" s="66"/>
      <c r="J21" s="4"/>
      <c r="K21" s="66"/>
      <c r="L21" s="66"/>
      <c r="M21" s="2"/>
      <c r="N21" s="2"/>
      <c r="P21" s="27"/>
      <c r="Q21" s="27"/>
      <c r="R21" s="27"/>
      <c r="S21" s="27"/>
    </row>
    <row r="22" spans="1:19">
      <c r="A22" s="34"/>
      <c r="B22" s="2"/>
      <c r="C22" s="2"/>
      <c r="D22" s="4"/>
      <c r="E22" s="35"/>
      <c r="F22" s="4"/>
      <c r="G22" s="35"/>
      <c r="H22" s="4"/>
      <c r="I22" s="35"/>
      <c r="J22" s="4"/>
      <c r="K22" s="35"/>
      <c r="L22" s="35"/>
      <c r="M22" s="2"/>
      <c r="N22" s="2"/>
      <c r="P22" s="27"/>
      <c r="Q22" s="27"/>
      <c r="R22" s="27"/>
      <c r="S22" s="27"/>
    </row>
    <row r="23" spans="1:19">
      <c r="A23" s="34"/>
      <c r="B23" s="2"/>
      <c r="C23" s="2"/>
      <c r="D23" s="2"/>
      <c r="E23" s="35"/>
      <c r="F23" s="2"/>
      <c r="G23" s="35"/>
      <c r="H23" s="2"/>
      <c r="I23" s="35"/>
      <c r="J23" s="4"/>
      <c r="K23" s="35"/>
      <c r="L23" s="35"/>
      <c r="M23" s="2"/>
      <c r="N23" s="2"/>
      <c r="P23" s="27"/>
      <c r="Q23" s="27"/>
      <c r="R23" s="27"/>
      <c r="S23" s="27"/>
    </row>
    <row r="24" spans="1:19">
      <c r="A24" s="34"/>
      <c r="B24" s="2"/>
      <c r="C24" s="2"/>
      <c r="D24" s="4"/>
      <c r="E24" s="35"/>
      <c r="F24" s="4"/>
      <c r="G24" s="35"/>
      <c r="H24" s="4"/>
      <c r="I24" s="35"/>
      <c r="J24" s="4"/>
      <c r="K24" s="35"/>
      <c r="L24" s="35"/>
      <c r="M24" s="2"/>
      <c r="N24" s="2"/>
      <c r="P24" s="27"/>
      <c r="Q24" s="27"/>
      <c r="R24" s="27"/>
      <c r="S24" s="27"/>
    </row>
  </sheetData>
  <sortState ref="B4:N12">
    <sortCondition ref="C4:C12"/>
    <sortCondition ref="B4:B12"/>
  </sortState>
  <mergeCells count="39">
    <mergeCell ref="L9:L10"/>
    <mergeCell ref="C11:C16"/>
    <mergeCell ref="C9:C10"/>
    <mergeCell ref="C20:C21"/>
    <mergeCell ref="I20:I21"/>
    <mergeCell ref="K20:K21"/>
    <mergeCell ref="L20:L21"/>
    <mergeCell ref="L11:L16"/>
    <mergeCell ref="I17:I19"/>
    <mergeCell ref="K17:K19"/>
    <mergeCell ref="L17:L19"/>
    <mergeCell ref="A1:M1"/>
    <mergeCell ref="A2:M2"/>
    <mergeCell ref="A3:M3"/>
    <mergeCell ref="A11:A16"/>
    <mergeCell ref="A9:A10"/>
    <mergeCell ref="E11:E16"/>
    <mergeCell ref="G11:G16"/>
    <mergeCell ref="I11:I16"/>
    <mergeCell ref="E9:E10"/>
    <mergeCell ref="G9:G10"/>
    <mergeCell ref="I9:I10"/>
    <mergeCell ref="K9:K10"/>
    <mergeCell ref="A17:A19"/>
    <mergeCell ref="E17:E19"/>
    <mergeCell ref="C17:C19"/>
    <mergeCell ref="G17:G19"/>
    <mergeCell ref="A5:N5"/>
    <mergeCell ref="A6:A7"/>
    <mergeCell ref="B6:B7"/>
    <mergeCell ref="C6:C7"/>
    <mergeCell ref="D6:E6"/>
    <mergeCell ref="F6:G6"/>
    <mergeCell ref="H6:I6"/>
    <mergeCell ref="J6:K6"/>
    <mergeCell ref="L6:L7"/>
    <mergeCell ref="M6:M7"/>
    <mergeCell ref="N6:N7"/>
    <mergeCell ref="K11:K16"/>
  </mergeCells>
  <pageMargins left="0.7" right="0.7" top="0.75" bottom="0.75" header="0.3" footer="0.3"/>
  <pageSetup paperSize="9" scale="94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8</vt:i4>
      </vt:variant>
    </vt:vector>
  </HeadingPairs>
  <TitlesOfParts>
    <vt:vector size="12" baseType="lpstr">
      <vt:lpstr>Baza</vt:lpstr>
      <vt:lpstr>CH</vt:lpstr>
      <vt:lpstr>DZ</vt:lpstr>
      <vt:lpstr>Drużynowo</vt:lpstr>
      <vt:lpstr>Baza!DaneZewnętrzne_1</vt:lpstr>
      <vt:lpstr>CH!DaneZewnętrzne_1</vt:lpstr>
      <vt:lpstr>DZ!DaneZewnętrzne_1</vt:lpstr>
      <vt:lpstr>CH!DaneZewnętrzne_2</vt:lpstr>
      <vt:lpstr>Drużynowo!DaneZewnętrzne_2</vt:lpstr>
      <vt:lpstr>DZ!DaneZewnętrzne_2</vt:lpstr>
      <vt:lpstr>CH!DaneZewnętrzne_3</vt:lpstr>
      <vt:lpstr>Drużynowo!DaneZewnętrzne_3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rafał</dc:creator>
  <cp:lastModifiedBy>Polok</cp:lastModifiedBy>
  <cp:lastPrinted>2011-12-10T11:57:50Z</cp:lastPrinted>
  <dcterms:created xsi:type="dcterms:W3CDTF">2011-09-24T15:03:26Z</dcterms:created>
  <dcterms:modified xsi:type="dcterms:W3CDTF">2012-11-10T20:00:44Z</dcterms:modified>
</cp:coreProperties>
</file>